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eena\Documents\MEL\2020\IF2020\"/>
    </mc:Choice>
  </mc:AlternateContent>
  <bookViews>
    <workbookView xWindow="0" yWindow="460" windowWidth="34340" windowHeight="19440" firstSheet="3" activeTab="3"/>
  </bookViews>
  <sheets>
    <sheet name="Criteria_IF2020" sheetId="4" state="hidden" r:id="rId1"/>
    <sheet name="Technical_screening_criteria" sheetId="6" state="hidden" r:id="rId2"/>
    <sheet name="Technical_evluation_IF2020" sheetId="5" state="hidden" r:id="rId3"/>
    <sheet name="final_allocation_IF2020" sheetId="7"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5" i="7" l="1"/>
  <c r="L25" i="7" s="1"/>
  <c r="K36" i="7" l="1"/>
  <c r="M32" i="7"/>
  <c r="L32" i="7" s="1"/>
  <c r="M31" i="7"/>
  <c r="L31" i="7" s="1"/>
  <c r="K27" i="7"/>
  <c r="M26" i="7"/>
  <c r="L26" i="7" s="1"/>
  <c r="K20" i="7"/>
  <c r="M19" i="7"/>
  <c r="L19" i="7" s="1"/>
  <c r="M27" i="7" l="1"/>
  <c r="L27" i="7" s="1"/>
  <c r="K37" i="7"/>
  <c r="E7" i="7" s="1"/>
  <c r="G7" i="7" s="1"/>
  <c r="F7" i="7" s="1"/>
  <c r="K28" i="7"/>
  <c r="E5" i="7" s="1"/>
  <c r="K21" i="7"/>
  <c r="E4" i="7" s="1"/>
  <c r="G4" i="7" s="1"/>
  <c r="F4" i="7" s="1"/>
  <c r="M24" i="7"/>
  <c r="L24" i="7" s="1"/>
  <c r="M20" i="7"/>
  <c r="M21" i="7" s="1"/>
  <c r="M33" i="7"/>
  <c r="K33" i="7"/>
  <c r="E6" i="7" s="1"/>
  <c r="G6" i="7" s="1"/>
  <c r="F6" i="7" s="1"/>
  <c r="M36" i="7"/>
  <c r="G5" i="7" l="1"/>
  <c r="F5" i="7" s="1"/>
  <c r="M28" i="7"/>
  <c r="L28" i="7"/>
  <c r="E8" i="7"/>
  <c r="L20" i="7"/>
  <c r="L21" i="7" s="1"/>
  <c r="K38" i="7"/>
  <c r="L33" i="7"/>
  <c r="M37" i="7"/>
  <c r="L36" i="7"/>
  <c r="L37" i="7" s="1"/>
  <c r="E3" i="5"/>
  <c r="O75" i="5"/>
  <c r="N75" i="5" s="1"/>
  <c r="O78" i="5"/>
  <c r="N78" i="5" s="1"/>
  <c r="O81" i="5"/>
  <c r="N81" i="5" s="1"/>
  <c r="O84" i="5"/>
  <c r="N84" i="5" s="1"/>
  <c r="O93" i="5"/>
  <c r="N93" i="5" s="1"/>
  <c r="O96" i="5"/>
  <c r="N96" i="5" s="1"/>
  <c r="O52" i="5"/>
  <c r="N52" i="5" s="1"/>
  <c r="O55" i="5"/>
  <c r="N55" i="5" s="1"/>
  <c r="O58" i="5"/>
  <c r="N58" i="5" s="1"/>
  <c r="O61" i="5"/>
  <c r="N61" i="5" s="1"/>
  <c r="O64" i="5"/>
  <c r="N64" i="5" s="1"/>
  <c r="O46" i="5"/>
  <c r="O24" i="5"/>
  <c r="N24" i="5" s="1"/>
  <c r="O27" i="5"/>
  <c r="N27" i="5" s="1"/>
  <c r="O30" i="5"/>
  <c r="N30" i="5" s="1"/>
  <c r="O33" i="5"/>
  <c r="N33" i="5" s="1"/>
  <c r="O36" i="5"/>
  <c r="N36" i="5" s="1"/>
  <c r="K5" i="5"/>
  <c r="J5" i="5"/>
  <c r="I5" i="5" s="1"/>
  <c r="N46" i="5" l="1"/>
  <c r="G8" i="7"/>
  <c r="F8" i="7"/>
  <c r="L38" i="7"/>
  <c r="M38" i="7"/>
  <c r="M104" i="5"/>
  <c r="M101" i="5"/>
  <c r="M42" i="5"/>
  <c r="M39" i="5"/>
  <c r="M72" i="5"/>
  <c r="M21" i="5"/>
  <c r="M44" i="5" l="1"/>
  <c r="I6" i="5" s="1"/>
  <c r="O21" i="5"/>
  <c r="N21" i="5" s="1"/>
  <c r="O101" i="5"/>
  <c r="O72" i="5"/>
  <c r="N72" i="5" s="1"/>
  <c r="O104" i="5"/>
  <c r="N104" i="5" s="1"/>
  <c r="O39" i="5"/>
  <c r="N39" i="5" s="1"/>
  <c r="O42" i="5"/>
  <c r="N42" i="5" s="1"/>
  <c r="M106" i="5"/>
  <c r="I9" i="5" s="1"/>
  <c r="M90" i="5"/>
  <c r="M87" i="5"/>
  <c r="M67" i="5"/>
  <c r="O106" i="5" l="1"/>
  <c r="K9" i="5" s="1"/>
  <c r="O67" i="5"/>
  <c r="N67" i="5" s="1"/>
  <c r="N44" i="5"/>
  <c r="O44" i="5"/>
  <c r="M99" i="5"/>
  <c r="I8" i="5" s="1"/>
  <c r="O87" i="5"/>
  <c r="N87" i="5" s="1"/>
  <c r="O90" i="5"/>
  <c r="N90" i="5" s="1"/>
  <c r="N101" i="5"/>
  <c r="N106" i="5" s="1"/>
  <c r="J9" i="5" s="1"/>
  <c r="M49" i="5"/>
  <c r="M70" i="5" s="1"/>
  <c r="N99" i="5" l="1"/>
  <c r="J8" i="5" s="1"/>
  <c r="O99" i="5"/>
  <c r="K8" i="5" s="1"/>
  <c r="J6" i="5"/>
  <c r="O49" i="5"/>
  <c r="K6" i="5"/>
  <c r="C7" i="6"/>
  <c r="O70" i="5" l="1"/>
  <c r="K7" i="5" s="1"/>
  <c r="K12" i="5" s="1"/>
  <c r="O107" i="5"/>
  <c r="N49" i="5"/>
  <c r="M107" i="5"/>
  <c r="I7" i="5"/>
  <c r="I12" i="5" s="1"/>
  <c r="E4" i="5" s="1"/>
  <c r="E5" i="5" s="1"/>
  <c r="N70" i="5" l="1"/>
  <c r="J7" i="5" s="1"/>
  <c r="J12" i="5" s="1"/>
  <c r="N107" i="5"/>
</calcChain>
</file>

<file path=xl/comments1.xml><?xml version="1.0" encoding="utf-8"?>
<comments xmlns="http://schemas.openxmlformats.org/spreadsheetml/2006/main">
  <authors>
    <author>Neena</author>
  </authors>
  <commentList>
    <comment ref="G46" authorId="0" shapeId="0">
      <text>
        <r>
          <rPr>
            <b/>
            <sz val="9"/>
            <color indexed="81"/>
            <rFont val="Tahoma"/>
            <family val="2"/>
          </rPr>
          <t>Neena:</t>
        </r>
        <r>
          <rPr>
            <sz val="9"/>
            <color indexed="81"/>
            <rFont val="Tahoma"/>
            <family val="2"/>
          </rPr>
          <t xml:space="preserve">
12 partners</t>
        </r>
      </text>
    </comment>
    <comment ref="M46" authorId="0" shapeId="0">
      <text>
        <r>
          <rPr>
            <b/>
            <sz val="9"/>
            <color indexed="81"/>
            <rFont val="Tahoma"/>
            <family val="2"/>
          </rPr>
          <t>Neena:</t>
        </r>
        <r>
          <rPr>
            <sz val="9"/>
            <color indexed="81"/>
            <rFont val="Tahoma"/>
            <family val="2"/>
          </rPr>
          <t xml:space="preserve">
21K for DAR and 9K each for 11 partners</t>
        </r>
      </text>
    </comment>
    <comment ref="M49" authorId="0" shapeId="0">
      <text>
        <r>
          <rPr>
            <b/>
            <sz val="9"/>
            <color indexed="81"/>
            <rFont val="Tahoma"/>
            <family val="2"/>
          </rPr>
          <t>Neena:</t>
        </r>
        <r>
          <rPr>
            <sz val="9"/>
            <color indexed="81"/>
            <rFont val="Tahoma"/>
            <family val="2"/>
          </rPr>
          <t xml:space="preserve">
40K for each partner</t>
        </r>
      </text>
    </comment>
    <comment ref="M58" authorId="0" shapeId="0">
      <text>
        <r>
          <rPr>
            <b/>
            <sz val="9"/>
            <color indexed="81"/>
            <rFont val="Tahoma"/>
            <family val="2"/>
          </rPr>
          <t>Neena:</t>
        </r>
        <r>
          <rPr>
            <sz val="9"/>
            <color indexed="81"/>
            <rFont val="Tahoma"/>
            <family val="2"/>
          </rPr>
          <t xml:space="preserve">
Co-investment : DESIRA-projects from IER, CIRAD and ICRISAT</t>
        </r>
      </text>
    </comment>
    <comment ref="D61" authorId="0" shapeId="0">
      <text>
        <r>
          <rPr>
            <b/>
            <sz val="9"/>
            <color indexed="81"/>
            <rFont val="Tahoma"/>
            <family val="2"/>
          </rPr>
          <t>Neena:</t>
        </r>
        <r>
          <rPr>
            <sz val="9"/>
            <color indexed="81"/>
            <rFont val="Tahoma"/>
            <family val="2"/>
          </rPr>
          <t xml:space="preserve">
Output for quarter 1 to be added</t>
        </r>
      </text>
    </comment>
  </commentList>
</comments>
</file>

<file path=xl/sharedStrings.xml><?xml version="1.0" encoding="utf-8"?>
<sst xmlns="http://schemas.openxmlformats.org/spreadsheetml/2006/main" count="481" uniqueCount="240">
  <si>
    <t>CoA</t>
  </si>
  <si>
    <t xml:space="preserve"> GLDC PROPOSAL (page 22)</t>
  </si>
  <si>
    <r>
      <t>Innovation Fund</t>
    </r>
    <r>
      <rPr>
        <sz val="11"/>
        <color theme="1"/>
        <rFont val="Calibri"/>
        <family val="2"/>
        <scheme val="minor"/>
      </rPr>
      <t xml:space="preserve">: Agility and ability to respond to emerging opportunities will be key for GLDC to respond to scale-out opportunities. Consequently, GLDC will establish an Innovation Fund to provide a mechanism to seize emerging opportunities that will catalyze market development, especially in service of women farmers for whom GLDC crops are an important component of their farming system. GLDC will set aside an Innovation Fund that is used to incentivize innovation to address key market and institutional barriers that women and men farmers face. Interventions can range from </t>
    </r>
    <r>
      <rPr>
        <sz val="11"/>
        <rFont val="Calibri"/>
        <family val="2"/>
        <scheme val="minor"/>
      </rPr>
      <t xml:space="preserve">innovative seed systems, value addition, market integration through to domain-specific decision-support tools and delivery mechanisms.  </t>
    </r>
  </si>
  <si>
    <t>Innovations should cross more than one Flagship domain but preference will be given to farmer- and market-facing innovations that incentivize local partners to making farming GLDC crops a viable enterprise.</t>
  </si>
  <si>
    <t xml:space="preserve">A robust, transparent process will be implemented to ensure fund expenditure adheres to formal governance process. </t>
  </si>
  <si>
    <t>CRITERIA</t>
  </si>
  <si>
    <t>Support for GLDC to systematically engage with private and public sector, civil society and smallholder farmer actors in targeted value chains that underpin GLDC crops for nutritional security.</t>
  </si>
  <si>
    <t xml:space="preserve">Fund collaborative design, implementation and outreach of GLDC projects that focus on understanding and overcoming constraints on the path to impact identified by various stakeholders, especially private sector and producer associations. </t>
  </si>
  <si>
    <t>Invest in unanticipated opportunities that can build a strong business case for sustainable and equitable benefits for smallholder producers of GLDC crops.</t>
  </si>
  <si>
    <r>
      <t xml:space="preserve">Ability to utilize these funds to enable </t>
    </r>
    <r>
      <rPr>
        <sz val="11"/>
        <rFont val="Calibri"/>
        <family val="2"/>
        <scheme val="minor"/>
      </rPr>
      <t>unanticipated</t>
    </r>
    <r>
      <rPr>
        <sz val="11"/>
        <color theme="1"/>
        <rFont val="Calibri"/>
        <family val="2"/>
        <scheme val="minor"/>
      </rPr>
      <t xml:space="preserve"> and new opportunities </t>
    </r>
    <r>
      <rPr>
        <sz val="11"/>
        <rFont val="Calibri"/>
        <family val="2"/>
        <scheme val="minor"/>
      </rPr>
      <t>for critical capacity building</t>
    </r>
    <r>
      <rPr>
        <sz val="11"/>
        <color rgb="FF00B050"/>
        <rFont val="Calibri"/>
        <family val="2"/>
        <scheme val="minor"/>
      </rPr>
      <t xml:space="preserve"> </t>
    </r>
    <r>
      <rPr>
        <sz val="11"/>
        <color theme="1"/>
        <rFont val="Calibri"/>
        <family val="2"/>
        <scheme val="minor"/>
      </rPr>
      <t>that address key institutional barriers</t>
    </r>
    <r>
      <rPr>
        <sz val="11"/>
        <rFont val="Calibri"/>
        <family val="2"/>
        <scheme val="minor"/>
      </rPr>
      <t xml:space="preserve"> along GLDC value chains.</t>
    </r>
  </si>
  <si>
    <t xml:space="preserve">Leveraging co-investment from private, NGO or public sector partners for proposed initiatives is highly desirable. </t>
  </si>
  <si>
    <t>Yes</t>
  </si>
  <si>
    <t>No</t>
  </si>
  <si>
    <t>S.No.</t>
  </si>
  <si>
    <t>Lead Centre</t>
  </si>
  <si>
    <t>Lead Scientist</t>
  </si>
  <si>
    <t>Collaborating organisation</t>
  </si>
  <si>
    <t>Collaborating Scientist</t>
  </si>
  <si>
    <t>Concept Title</t>
  </si>
  <si>
    <t>Is this a new activity</t>
  </si>
  <si>
    <t>Activity Period</t>
  </si>
  <si>
    <t>Grant Period</t>
  </si>
  <si>
    <t>2019 Proposed Grant Amount (Inclusive of 5% OH)</t>
  </si>
  <si>
    <t>Final Comments by Director, CRP-GLDC</t>
  </si>
  <si>
    <t>Concept Note</t>
  </si>
  <si>
    <r>
      <t xml:space="preserve">Criteria 1:                             </t>
    </r>
    <r>
      <rPr>
        <b/>
        <sz val="11"/>
        <color theme="1"/>
        <rFont val="Calibri"/>
        <family val="2"/>
        <scheme val="minor"/>
      </rPr>
      <t>Partner engagement</t>
    </r>
    <r>
      <rPr>
        <sz val="11"/>
        <color theme="1"/>
        <rFont val="Calibri"/>
        <family val="2"/>
        <scheme val="minor"/>
      </rPr>
      <t xml:space="preserve"> </t>
    </r>
  </si>
  <si>
    <r>
      <t xml:space="preserve">Criteria 2:                         </t>
    </r>
    <r>
      <rPr>
        <b/>
        <sz val="11"/>
        <color theme="1"/>
        <rFont val="Calibri"/>
        <family val="2"/>
        <scheme val="minor"/>
      </rPr>
      <t>Path to impact</t>
    </r>
    <r>
      <rPr>
        <sz val="11"/>
        <color theme="1"/>
        <rFont val="Calibri"/>
        <family val="2"/>
        <scheme val="minor"/>
      </rPr>
      <t xml:space="preserve"> </t>
    </r>
  </si>
  <si>
    <r>
      <t xml:space="preserve">Criteria 3:             </t>
    </r>
    <r>
      <rPr>
        <b/>
        <sz val="11"/>
        <color theme="1"/>
        <rFont val="Calibri"/>
        <family val="2"/>
        <scheme val="minor"/>
      </rPr>
      <t>Untapped opportunities</t>
    </r>
    <r>
      <rPr>
        <sz val="11"/>
        <color theme="1"/>
        <rFont val="Calibri"/>
        <family val="2"/>
        <scheme val="minor"/>
      </rPr>
      <t xml:space="preserve"> </t>
    </r>
  </si>
  <si>
    <r>
      <t xml:space="preserve">Criteria 4: </t>
    </r>
    <r>
      <rPr>
        <b/>
        <sz val="11"/>
        <color theme="1"/>
        <rFont val="Calibri"/>
        <family val="2"/>
        <scheme val="minor"/>
      </rPr>
      <t xml:space="preserve">Capacity building </t>
    </r>
  </si>
  <si>
    <r>
      <t xml:space="preserve">Criteria 5:                                           </t>
    </r>
    <r>
      <rPr>
        <b/>
        <sz val="11"/>
        <color theme="1"/>
        <rFont val="Calibri"/>
        <family val="2"/>
        <scheme val="minor"/>
      </rPr>
      <t xml:space="preserve">Co-investment </t>
    </r>
  </si>
  <si>
    <t>1 to 10</t>
  </si>
  <si>
    <t>Clarifications by RMC/FP Leaders to the comments by Director, CRP-GLDC</t>
  </si>
  <si>
    <t xml:space="preserve">Rating </t>
  </si>
  <si>
    <t>Minimum Qualifying Score</t>
  </si>
  <si>
    <t>Overall Score</t>
  </si>
  <si>
    <t>Technical Criteria</t>
  </si>
  <si>
    <t>Approved for IF 2020 Allocation</t>
  </si>
  <si>
    <t>GLDC Innovation Fund</t>
  </si>
  <si>
    <t>FP1</t>
  </si>
  <si>
    <t>FP3</t>
  </si>
  <si>
    <t>FP4</t>
  </si>
  <si>
    <t>FP5</t>
  </si>
  <si>
    <t>CapDev</t>
  </si>
  <si>
    <t>Multilocation testing sites establishment in Myanmar and India for institutionalization of early generation testing to deliver improved GLDC products (sorghum, pearl millet, chickpea, pigeonpea and groundnut)</t>
  </si>
  <si>
    <t>ICRISAT</t>
  </si>
  <si>
    <t>Ashok Kumar Are</t>
  </si>
  <si>
    <t>Department of Agricultural Research, Myanmar, Mahatma Phule Krishi Vidyapeeth (MPKV), Punjab Agricultural University, Tamil Nadu Agricultural University (TNAU), Rajmata Vijayaraje Scindia Krishi Vishwavidyalaya (RVSKVV), University of Agricultural Sciences, Dharwad, Vasantrao Naik Marathwada Krishi Vidyapeeth (VNMKV), Professor Jayashankar Telangana State Agricultural University (PJTSAU), University of Agricultural Sciences (UAS), Raichur, Orissa University of Agriculture &amp; Technology (OUAT), Junagadh Agricultural University (JAU), Swami Keshwanand Rajasthan Agriculture University (SKRAU)</t>
  </si>
  <si>
    <t>Thant Lwin Oo, Dr Sharad Rao Gadakh, Dr Navtej Singh Bains, Dr.K.S. Subramanian, Dr. M. P. Jain, Dr. P. L. Patil, Dr. D.P.Waskar, Dr. R. Jagadeeshwar, Dr. B.K. Desai, Dr. R.C. Patra, Dr V. P. Chovatia, Dr. P.S Shekhawat</t>
  </si>
  <si>
    <t>One year</t>
  </si>
  <si>
    <t>Multi-Locational Testing of advanced cereal and legumes lines to generate data for variety release, characterization and identification of target population environments (TPE) in Malawi and Uganda</t>
  </si>
  <si>
    <t>4.3, 4.4</t>
  </si>
  <si>
    <t>Ganga Rao NVPR and Eric O. Manyasa</t>
  </si>
  <si>
    <t>NaSARRI- National Semi Arid Resource Research Institute, DARS-Department of Agricultural Research Services</t>
  </si>
  <si>
    <t>Scovia Adikini, adikiniscovia@gmail.com; Esnart Nyirenda Yohane, nyirendaesnart@yahoo.com</t>
  </si>
  <si>
    <t>Multi-Location Testing of the Best Performing Medium Maturing Soybean Genotypes for release in Nigeria</t>
  </si>
  <si>
    <t>National Cereals Research Institute (NCRI), Nigeria</t>
  </si>
  <si>
    <t>Shaahu Aondover, Iorpen001@gmail.com</t>
  </si>
  <si>
    <t>Advanced Multi-Location Yield Trial of Early Maturing Soybean Genotypes for Release in Moisture Stress Soybean Growing Agro-ecologies of Nigeria</t>
  </si>
  <si>
    <t>Joint design with agropastoralists of new cropping systems including intensive fodder production based on dual-purpose sorghum.</t>
  </si>
  <si>
    <t>IRD</t>
  </si>
  <si>
    <t>Vincent Vadez</t>
  </si>
  <si>
    <t>IER – Institut d’Economie Rurale</t>
  </si>
  <si>
    <t>Korotimi THERA, korotimi.thera@yahoo.fr</t>
  </si>
  <si>
    <t>4.1, 4.2, 5.1, 5.2</t>
  </si>
  <si>
    <t>Boosting pearl millet productivity by crop density increases</t>
  </si>
  <si>
    <t>CERAAS-ISRA</t>
  </si>
  <si>
    <t>Ndjido Kane – Aliou Faye – Bassirou Sine</t>
  </si>
  <si>
    <t>Evaluation of groundnut varieties for drought tolerance</t>
  </si>
  <si>
    <t>Haile Desmae</t>
  </si>
  <si>
    <t>CERRAS</t>
  </si>
  <si>
    <t>Amadou Oury Diallo</t>
  </si>
  <si>
    <t>Scaling up and out Groundnut and Sorghum Varieties through Small and Medium Seed Businesses in  Africa</t>
  </si>
  <si>
    <t>Chris Ojiewo</t>
  </si>
  <si>
    <t>African Seed Trade Association</t>
  </si>
  <si>
    <t xml:space="preserve">Justin Rakotoarisaona, justin@afsta.org; rasaona@yahoo.com
</t>
  </si>
  <si>
    <t>Mar-Dec 2020</t>
  </si>
  <si>
    <t>Nutritional profiling of chickpea training population for key traits for establishing genomic selection models for nutritional traits.</t>
  </si>
  <si>
    <t>ICAR-Indian Institute of Pulses Research (IIPR), Kanpur</t>
  </si>
  <si>
    <t>Mahendar Thudi</t>
  </si>
  <si>
    <t>Uday Jha, u9811981@gmail.com</t>
  </si>
  <si>
    <t>Jun202-May2021</t>
  </si>
  <si>
    <t>Identification of genomic regions and development of markers for heat tolerance in chickpea (Cicer arietinum L.)</t>
  </si>
  <si>
    <t>Multilocation evaluation of nutrient dense groundnuts lines under Ugandan Conditions</t>
  </si>
  <si>
    <t>Manish K Pandey</t>
  </si>
  <si>
    <t>National Agricultural Research Organization</t>
  </si>
  <si>
    <t>Dr Kalule Okello David, kod143@gmail.com</t>
  </si>
  <si>
    <t>Apr2020-Mar2021</t>
  </si>
  <si>
    <t>Modernizing Indian groundnut breeding program through deployment of SNP panels</t>
  </si>
  <si>
    <t>5.1, 5.2</t>
  </si>
  <si>
    <t>5.1,5.2</t>
  </si>
  <si>
    <t>University of Agricultural Sciences-Dharwad, Karnataka, India</t>
  </si>
  <si>
    <t>Dr Spurthi Nayak, nayaksn@uasd.in</t>
  </si>
  <si>
    <t>Jul2020-Jun2021</t>
  </si>
  <si>
    <t>Mapping blast resistance QTLs and identification of key candidate genes using bi-parental RIL populations and world diversity panel in pearl millet</t>
  </si>
  <si>
    <t>Rakesh K. Srivastava</t>
  </si>
  <si>
    <t>Ganga Kaveri Seeds Pvt. Ltd</t>
  </si>
  <si>
    <t xml:space="preserve">Sai Murali Raj Menon, sai.murali@gangakaveri.in </t>
  </si>
  <si>
    <t>Assess the photo-thermal sensitivity of diverse pigeonpea genotypes for higher adoption and impacts</t>
  </si>
  <si>
    <t>Rachit K Saxena</t>
  </si>
  <si>
    <t>CAR-Indian Institute of Pulses Research (IIPR), Kanpur</t>
  </si>
  <si>
    <t>Abhishek Bohra/Satheesh Naik SJ, abhi.omics@gmail.com; Satheesh.SJ@icar.gov.in</t>
  </si>
  <si>
    <t>Evaluation of drought tolerance QTL introgression lines and test hybrids during postrainy season at multi-locations with ICAR-IIMR</t>
  </si>
  <si>
    <t>Santosh P Deshpande</t>
  </si>
  <si>
    <t>Indian Institute of Millets Research (IIMR)</t>
  </si>
  <si>
    <t xml:space="preserve">Dr Vilas Tonapi, Dr R Madhusudhana, director.millets@icar.gov.in; tonapi@millets.res.in;
madhu@millets.res.in
</t>
  </si>
  <si>
    <t>Sep2020-Aug2021</t>
  </si>
  <si>
    <t>Identifying novel loci controlling breeding priority traits in pearl millet and sorghum using supervised classification (machine learning) algorithms to improve the efficiency of trait discovery for breeding applications</t>
  </si>
  <si>
    <t>Rajeev Gupta</t>
  </si>
  <si>
    <t>University of Nebraska</t>
  </si>
  <si>
    <t>James C. Schnable, schnable@unl.edu</t>
  </si>
  <si>
    <t>Analytical frameworks for advanced pest risk prediction,  rapid response and preparedness by developing new models and tools</t>
  </si>
  <si>
    <t>Mamta Sharma</t>
  </si>
  <si>
    <t>North Carolina State University, Raleigh, North Carolina, United States of America</t>
  </si>
  <si>
    <t>Dr. Godshen Pallipparambil, grpallip@ncsu.edu</t>
  </si>
  <si>
    <t>Manish Roorkiwal</t>
  </si>
  <si>
    <t>ICAR - Indian Institute of Pulses Research (IIPR)</t>
  </si>
  <si>
    <t xml:space="preserve">Dr. G.P. Dixit, gpdixit1966@gmail.com; aicrpciipr@yahoo.com 
</t>
  </si>
  <si>
    <t>Evaluation of high oleic peanut lines in Senegal for enhancing groundnut productivity and production in Senegal</t>
  </si>
  <si>
    <t>Institut Sénégalais de Recherches Agricoles (ISRA)</t>
  </si>
  <si>
    <t>Dr Issa Faye, Issafaye2001@yahoo.fr; issa.faye@isra.sn</t>
  </si>
  <si>
    <t xml:space="preserve">Godfree Chigeza </t>
  </si>
  <si>
    <t>Mechanisation of Agricultural Production, Post-harvest and Processing Activities to increase Agricultural Productivity, Job creation and income generation</t>
  </si>
  <si>
    <t>Hakeem Ayinde Ajeigbe</t>
  </si>
  <si>
    <t>Agricultural Transformation Support Program Phase 1 (ATASP-1)</t>
  </si>
  <si>
    <t>Mr Shehu Ado</t>
  </si>
  <si>
    <t>Integrated management of grain mold, charcoal rot and fall armyworm (FAW) of sorghum</t>
  </si>
  <si>
    <t>Rajan Sharma</t>
  </si>
  <si>
    <t>ICAR- Indian Institute of Millet Research (ICAR-IIMR)</t>
  </si>
  <si>
    <t xml:space="preserve">Drs. IK Das and Shyam Prasad, das@millets.res.in; shyam@millets.res.in </t>
  </si>
  <si>
    <t>Innovations and tools supporting GLDC systems modelling and co-design of sustainable intensification (SI) pathways</t>
  </si>
  <si>
    <t>Shalander Kumar</t>
  </si>
  <si>
    <t>Wageningen University, Plant Science Department</t>
  </si>
  <si>
    <t>Katrien Descheemaeker, katrien.descheemaeker@wur.nl</t>
  </si>
  <si>
    <r>
      <t xml:space="preserve">Study of the mechanism of resistance to </t>
    </r>
    <r>
      <rPr>
        <i/>
        <sz val="11"/>
        <color theme="1"/>
        <rFont val="Calibri"/>
        <family val="2"/>
        <scheme val="minor"/>
      </rPr>
      <t>Aphis craccivora</t>
    </r>
    <r>
      <rPr>
        <sz val="11"/>
        <color theme="1"/>
        <rFont val="Calibri"/>
        <family val="2"/>
        <scheme val="minor"/>
      </rPr>
      <t xml:space="preserve"> in cowpea Mini core lines and assessment of the performance of the identified resistant genotypes in field conditions</t>
    </r>
  </si>
  <si>
    <t>Abou Togola</t>
  </si>
  <si>
    <t>IITA</t>
  </si>
  <si>
    <t>IAR Nigeria</t>
  </si>
  <si>
    <t>Insights into groundnut virome</t>
  </si>
  <si>
    <t>Hari Kishan Sudini</t>
  </si>
  <si>
    <t>Washington State University</t>
  </si>
  <si>
    <t xml:space="preserve">Dr. Hanu R. Pappu, hrp@wsu.edu </t>
  </si>
  <si>
    <t>Evaluation of Hand Push Legume Seeder Acceptance among Soybean and Cowpea Farmers in Mozambique</t>
  </si>
  <si>
    <t>ICRAF</t>
  </si>
  <si>
    <t>Jules Bayala</t>
  </si>
  <si>
    <t>Instituto de Investigação Agrária de Moçambique</t>
  </si>
  <si>
    <t>Belarmino Divage, beldivage2@gmail.com;  beldivage@gmail.com</t>
  </si>
  <si>
    <t xml:space="preserve">Microbial imprinting for rhizobial symbiosis and mineral phosphate solubilization in chickpea </t>
  </si>
  <si>
    <t>Indian Agricultural Research Institute (IARI), New Delhi</t>
  </si>
  <si>
    <t>Dr K Swarnalakshmi, swarna_bga@yahoo.com</t>
  </si>
  <si>
    <t>May2020-Apr2021</t>
  </si>
  <si>
    <t>Feb-Dec2020</t>
  </si>
  <si>
    <t>FP4 Total</t>
  </si>
  <si>
    <t>FP3 Total</t>
  </si>
  <si>
    <t>FP5 Total</t>
  </si>
  <si>
    <t>E-learning modules development</t>
  </si>
  <si>
    <t>Thomas Falk</t>
  </si>
  <si>
    <t>Kuza Biashara Limited</t>
  </si>
  <si>
    <t>Bharathi, bharathi@kuza.one</t>
  </si>
  <si>
    <t>Feb2020-Dec2020</t>
  </si>
  <si>
    <t>Enhancing African rural transformation: University based strategies for driving application and uptake of grain legumes and dryland cereals innovations</t>
  </si>
  <si>
    <t>The Regional Universities Forum for Capacity Building in Agriculture (RUFORUM)</t>
  </si>
  <si>
    <t>Dr. Alice Mweetwa, a.mweetwa@ruforum.org</t>
  </si>
  <si>
    <t>3.1; 3.2; 3.3 &amp; 4.1</t>
  </si>
  <si>
    <t>Aug2020-Jul2021</t>
  </si>
  <si>
    <t>CapDev Total</t>
  </si>
  <si>
    <t>No Submissions</t>
  </si>
  <si>
    <t>CN No.</t>
  </si>
  <si>
    <t>Total IF 2020</t>
  </si>
  <si>
    <t>Concept Notes</t>
  </si>
  <si>
    <t>Allocation</t>
  </si>
  <si>
    <t>Net Allocation</t>
  </si>
  <si>
    <t xml:space="preserve">FP1 </t>
  </si>
  <si>
    <t xml:space="preserve">FP3 </t>
  </si>
  <si>
    <t xml:space="preserve">FP4 </t>
  </si>
  <si>
    <t xml:space="preserve">FP5 </t>
  </si>
  <si>
    <t>MPAB</t>
  </si>
  <si>
    <t>Gender&amp;Youth</t>
  </si>
  <si>
    <t>Capacity Development</t>
  </si>
  <si>
    <t>Total IF Grant 2019</t>
  </si>
  <si>
    <t>CRP-GLDC Innovation Fund 2020</t>
  </si>
  <si>
    <t xml:space="preserve">Overhead @ 5% </t>
  </si>
  <si>
    <t>Net Amount</t>
  </si>
  <si>
    <t>Submissions received</t>
  </si>
  <si>
    <t>Funds available for IF 2020</t>
  </si>
  <si>
    <t>Deficit</t>
  </si>
  <si>
    <t>CRP-GLDC INNOVATION FUND (IF) 2020</t>
  </si>
  <si>
    <t>OH @ 5%</t>
  </si>
  <si>
    <t xml:space="preserve">Comments by RMC </t>
  </si>
  <si>
    <t xml:space="preserve">Path to impact </t>
  </si>
  <si>
    <t xml:space="preserve">Untapped opportunities </t>
  </si>
  <si>
    <t xml:space="preserve">Capacity building </t>
  </si>
  <si>
    <t xml:space="preserve">Co-investment </t>
  </si>
  <si>
    <t xml:space="preserve">Criteria 1                     </t>
  </si>
  <si>
    <r>
      <t xml:space="preserve">Criteria 2                                    </t>
    </r>
    <r>
      <rPr>
        <b/>
        <sz val="11"/>
        <color theme="1"/>
        <rFont val="Calibri"/>
        <family val="2"/>
        <scheme val="minor"/>
      </rPr>
      <t/>
    </r>
  </si>
  <si>
    <r>
      <t xml:space="preserve">Criteria 3                                   </t>
    </r>
    <r>
      <rPr>
        <b/>
        <sz val="11"/>
        <color theme="1"/>
        <rFont val="Calibri"/>
        <family val="2"/>
        <scheme val="minor"/>
      </rPr>
      <t/>
    </r>
  </si>
  <si>
    <t xml:space="preserve">Criteria 4                                   </t>
  </si>
  <si>
    <t xml:space="preserve">Criteria 5                                      </t>
  </si>
  <si>
    <t xml:space="preserve">Partner engagement </t>
  </si>
  <si>
    <t>Technical Screening Score</t>
  </si>
  <si>
    <t>Technical Review</t>
  </si>
  <si>
    <t>Total Score</t>
  </si>
  <si>
    <t>Technical Rating (Total Score = 50)</t>
  </si>
  <si>
    <t>Comments by Director, CRP-GLDC on the technical rating given by RMC</t>
  </si>
  <si>
    <t>RMC member</t>
  </si>
  <si>
    <t>Director</t>
  </si>
  <si>
    <t>Umar Lavan, mahammadlawan@yahoo.com</t>
  </si>
  <si>
    <t>S Gopalakrishnan</t>
  </si>
  <si>
    <t>Qualifying Score = 37.5</t>
  </si>
  <si>
    <t>Approved</t>
  </si>
  <si>
    <t>Not approved</t>
  </si>
  <si>
    <t>Nov2020-Oct2021</t>
  </si>
  <si>
    <t>Nov2020- Oct2021</t>
  </si>
  <si>
    <t>Mid-term Reports</t>
  </si>
  <si>
    <t>Final Reports</t>
  </si>
  <si>
    <t>15 May 2021</t>
  </si>
  <si>
    <t>15 November 2021</t>
  </si>
  <si>
    <t>15 March 2021</t>
  </si>
  <si>
    <t>15 September 2021</t>
  </si>
  <si>
    <t>Oct2020-Sep2021</t>
  </si>
  <si>
    <t>15 April 2021</t>
  </si>
  <si>
    <t>15 October 2021</t>
  </si>
  <si>
    <t>Sep2020-Mar2021</t>
  </si>
  <si>
    <t>NA</t>
  </si>
  <si>
    <t xml:space="preserve">NaSARRI- National Semi Arid Resource Research Institute, </t>
  </si>
  <si>
    <t>DARS-Department of Agricultural Research Services</t>
  </si>
  <si>
    <t>Scovia Adikini, adikiniscovia@gmail.com</t>
  </si>
  <si>
    <t>Esnart Nyirenda Yohane, nyirendaesnart@yahoo.com</t>
  </si>
  <si>
    <t>Oct2020 to Sept2021</t>
  </si>
  <si>
    <t>Sept 2020 to Aug2021</t>
  </si>
  <si>
    <t>Boahen Steve</t>
  </si>
  <si>
    <t>15 July 2021</t>
  </si>
  <si>
    <t>Oct2020 to Jun2021</t>
  </si>
  <si>
    <t>Tanzania Seed Trade Association (TSTA)</t>
  </si>
  <si>
    <t xml:space="preserve">Baldwin E. Shuma, bobshuma08@gmail.com; tasta02@hotmail.com
</t>
  </si>
  <si>
    <t>26 February 2021</t>
  </si>
  <si>
    <t>Shaahu Aondover, iorpen001@gmail.com</t>
  </si>
  <si>
    <r>
      <rPr>
        <b/>
        <sz val="11"/>
        <color theme="1"/>
        <rFont val="Calibri"/>
        <family val="2"/>
        <scheme val="minor"/>
      </rPr>
      <t>3a</t>
    </r>
    <r>
      <rPr>
        <sz val="11"/>
        <color theme="1"/>
        <rFont val="Calibri"/>
        <family val="2"/>
        <scheme val="minor"/>
      </rPr>
      <t xml:space="preserve"> </t>
    </r>
  </si>
  <si>
    <r>
      <rPr>
        <b/>
        <sz val="11"/>
        <color theme="1"/>
        <rFont val="Calibri"/>
        <family val="2"/>
        <scheme val="minor"/>
      </rPr>
      <t>3b</t>
    </r>
    <r>
      <rPr>
        <sz val="11"/>
        <color theme="1"/>
        <rFont val="Calibri"/>
        <family val="2"/>
        <scheme val="minor"/>
      </rPr>
      <t xml:space="preserve"> </t>
    </r>
  </si>
  <si>
    <t>2020         Grant Amount (Inclusive of 5% OH)</t>
  </si>
  <si>
    <t>Net Amount Payable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</si>
</sst>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 #,##0.00_ ;_ * \-#,##0.00_ ;_ * &quot;-&quot;??_ ;_ @_ "/>
    <numFmt numFmtId="164" formatCode="_ * #,##0_ ;_ * \-#,##0_ ;_ * &quot;-&quot;??_ ;_ @_ "/>
    <numFmt numFmtId="165" formatCode="0.0"/>
  </numFmts>
  <fonts count="14" x14ac:knownFonts="1">
    <font>
      <sz val="11"/>
      <color theme="1"/>
      <name val="Calibri"/>
      <family val="2"/>
      <scheme val="minor"/>
    </font>
    <font>
      <b/>
      <sz val="11"/>
      <color theme="1"/>
      <name val="Calibri"/>
      <family val="2"/>
      <scheme val="minor"/>
    </font>
    <font>
      <sz val="12"/>
      <color theme="1"/>
      <name val="Calibri"/>
      <family val="2"/>
      <scheme val="minor"/>
    </font>
    <font>
      <sz val="11"/>
      <name val="Calibri"/>
      <family val="2"/>
      <scheme val="minor"/>
    </font>
    <font>
      <sz val="11"/>
      <color theme="1"/>
      <name val="Calibri"/>
      <family val="2"/>
      <scheme val="minor"/>
    </font>
    <font>
      <sz val="11"/>
      <color rgb="FF00B050"/>
      <name val="Calibri"/>
      <family val="2"/>
      <scheme val="minor"/>
    </font>
    <font>
      <b/>
      <sz val="12"/>
      <color rgb="FF00B0F0"/>
      <name val="Calibri"/>
      <family val="2"/>
      <scheme val="minor"/>
    </font>
    <font>
      <sz val="9"/>
      <color indexed="81"/>
      <name val="Tahoma"/>
      <family val="2"/>
    </font>
    <font>
      <b/>
      <sz val="9"/>
      <color indexed="81"/>
      <name val="Tahoma"/>
      <family val="2"/>
    </font>
    <font>
      <sz val="11"/>
      <color rgb="FF000000"/>
      <name val="Calibri"/>
      <family val="2"/>
      <scheme val="minor"/>
    </font>
    <font>
      <i/>
      <sz val="11"/>
      <color theme="1"/>
      <name val="Calibri"/>
      <family val="2"/>
      <scheme val="minor"/>
    </font>
    <font>
      <b/>
      <sz val="16"/>
      <color theme="1"/>
      <name val="Calibri"/>
      <family val="2"/>
      <scheme val="minor"/>
    </font>
    <font>
      <b/>
      <sz val="11"/>
      <color theme="0"/>
      <name val="Calibri"/>
      <family val="2"/>
      <scheme val="minor"/>
    </font>
    <font>
      <sz val="11"/>
      <color theme="9" tint="0.59999389629810485"/>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rgb="FFF698DD"/>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34998626667073579"/>
        <bgColor indexed="64"/>
      </patternFill>
    </fill>
    <fill>
      <patternFill patternType="solid">
        <fgColor rgb="FF00B0F0"/>
        <bgColor indexed="64"/>
      </patternFill>
    </fill>
    <fill>
      <patternFill patternType="solid">
        <fgColor rgb="FFFFFF00"/>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s>
  <cellStyleXfs count="3">
    <xf numFmtId="0" fontId="0" fillId="0" borderId="0"/>
    <xf numFmtId="0" fontId="2" fillId="0" borderId="0"/>
    <xf numFmtId="43" fontId="4" fillId="0" borderId="0" applyFont="0" applyFill="0" applyBorder="0" applyAlignment="0" applyProtection="0"/>
  </cellStyleXfs>
  <cellXfs count="272">
    <xf numFmtId="0" fontId="0" fillId="0" borderId="0" xfId="0"/>
    <xf numFmtId="0" fontId="0" fillId="0" borderId="0" xfId="0" applyAlignment="1">
      <alignment vertical="top"/>
    </xf>
    <xf numFmtId="0" fontId="0" fillId="0" borderId="0" xfId="0" applyAlignment="1">
      <alignment vertical="center"/>
    </xf>
    <xf numFmtId="0" fontId="0" fillId="0" borderId="2" xfId="0" applyFont="1" applyBorder="1" applyAlignment="1">
      <alignment vertical="top"/>
    </xf>
    <xf numFmtId="0" fontId="0" fillId="0" borderId="2" xfId="0" applyFont="1" applyBorder="1" applyAlignment="1">
      <alignment horizontal="center" vertical="top"/>
    </xf>
    <xf numFmtId="0" fontId="0" fillId="0" borderId="2" xfId="0" applyFont="1" applyBorder="1" applyAlignment="1">
      <alignment horizontal="left" vertical="top" wrapText="1"/>
    </xf>
    <xf numFmtId="0" fontId="0" fillId="0" borderId="0" xfId="0" applyAlignment="1">
      <alignment horizontal="center"/>
    </xf>
    <xf numFmtId="0" fontId="1" fillId="0" borderId="2" xfId="0" applyFont="1" applyBorder="1"/>
    <xf numFmtId="0" fontId="0" fillId="0" borderId="2" xfId="0" applyFont="1" applyBorder="1"/>
    <xf numFmtId="0" fontId="1" fillId="0" borderId="2" xfId="0" applyFont="1" applyBorder="1" applyAlignment="1">
      <alignment horizontal="justify" vertical="top"/>
    </xf>
    <xf numFmtId="0" fontId="0" fillId="0" borderId="2" xfId="0" applyFont="1" applyBorder="1" applyAlignment="1">
      <alignment horizontal="justify" vertical="top"/>
    </xf>
    <xf numFmtId="0" fontId="1" fillId="0" borderId="2" xfId="0" applyFont="1" applyBorder="1" applyAlignment="1">
      <alignment horizontal="justify" vertical="center"/>
    </xf>
    <xf numFmtId="165" fontId="0" fillId="0" borderId="0" xfId="0" applyNumberFormat="1" applyBorder="1" applyAlignment="1">
      <alignment vertical="center"/>
    </xf>
    <xf numFmtId="165" fontId="0" fillId="0" borderId="0" xfId="0" applyNumberFormat="1"/>
    <xf numFmtId="0" fontId="1" fillId="2" borderId="1" xfId="0" applyFont="1" applyFill="1" applyBorder="1" applyAlignment="1">
      <alignment horizontal="center" vertical="center" wrapText="1"/>
    </xf>
    <xf numFmtId="0" fontId="0" fillId="4" borderId="0" xfId="0" applyFill="1"/>
    <xf numFmtId="17" fontId="0" fillId="9" borderId="2" xfId="0" quotePrefix="1" applyNumberFormat="1" applyFill="1" applyBorder="1" applyAlignment="1">
      <alignment horizontal="center" vertical="center" wrapText="1"/>
    </xf>
    <xf numFmtId="0" fontId="0" fillId="9" borderId="2" xfId="0" applyFill="1" applyBorder="1" applyAlignment="1">
      <alignment horizontal="center" vertical="center" wrapText="1"/>
    </xf>
    <xf numFmtId="0" fontId="0" fillId="4" borderId="0" xfId="0" applyFill="1" applyAlignment="1">
      <alignment vertical="center"/>
    </xf>
    <xf numFmtId="0" fontId="0" fillId="4" borderId="2" xfId="0" applyFill="1" applyBorder="1"/>
    <xf numFmtId="0" fontId="0" fillId="0" borderId="2" xfId="0" applyBorder="1" applyAlignment="1">
      <alignment vertical="center" wrapText="1"/>
    </xf>
    <xf numFmtId="164" fontId="0" fillId="0" borderId="2" xfId="2" applyNumberFormat="1" applyFont="1" applyBorder="1" applyAlignment="1">
      <alignment vertical="center"/>
    </xf>
    <xf numFmtId="0" fontId="0" fillId="0" borderId="2" xfId="0" quotePrefix="1" applyBorder="1" applyAlignment="1">
      <alignment horizontal="right" vertical="center"/>
    </xf>
    <xf numFmtId="165" fontId="0" fillId="0" borderId="2" xfId="0" applyNumberFormat="1" applyBorder="1" applyAlignment="1">
      <alignment vertical="center"/>
    </xf>
    <xf numFmtId="0" fontId="6" fillId="0" borderId="0" xfId="0" applyFont="1" applyAlignment="1">
      <alignment horizontal="center" vertical="center"/>
    </xf>
    <xf numFmtId="0" fontId="1" fillId="3" borderId="6" xfId="0" applyFont="1" applyFill="1" applyBorder="1" applyAlignment="1"/>
    <xf numFmtId="0" fontId="1" fillId="3" borderId="3" xfId="0" applyFont="1" applyFill="1" applyBorder="1" applyAlignment="1"/>
    <xf numFmtId="0" fontId="1" fillId="3" borderId="5" xfId="0" applyFont="1" applyFill="1" applyBorder="1" applyAlignment="1"/>
    <xf numFmtId="0" fontId="0" fillId="10" borderId="0" xfId="0" applyFill="1" applyAlignment="1">
      <alignment horizontal="center"/>
    </xf>
    <xf numFmtId="0" fontId="0" fillId="10" borderId="0" xfId="0" applyFill="1"/>
    <xf numFmtId="0" fontId="0" fillId="0" borderId="0" xfId="0" applyAlignment="1">
      <alignment horizontal="left"/>
    </xf>
    <xf numFmtId="0" fontId="1" fillId="0" borderId="0" xfId="0" applyFont="1" applyAlignment="1">
      <alignment horizontal="left"/>
    </xf>
    <xf numFmtId="0" fontId="1" fillId="0" borderId="0" xfId="0" applyFont="1" applyAlignment="1"/>
    <xf numFmtId="0" fontId="0" fillId="4" borderId="2" xfId="0" applyFill="1" applyBorder="1" applyAlignment="1">
      <alignment horizontal="center"/>
    </xf>
    <xf numFmtId="0" fontId="0" fillId="0" borderId="0" xfId="0" applyAlignment="1">
      <alignment horizontal="center" vertical="top"/>
    </xf>
    <xf numFmtId="0" fontId="0" fillId="0" borderId="0" xfId="0" applyAlignment="1">
      <alignment vertical="top" wrapText="1"/>
    </xf>
    <xf numFmtId="0" fontId="0" fillId="4" borderId="0" xfId="0" applyFill="1" applyAlignment="1">
      <alignment vertical="top"/>
    </xf>
    <xf numFmtId="164" fontId="0" fillId="0" borderId="0" xfId="2" applyNumberFormat="1" applyFont="1" applyAlignment="1">
      <alignment vertical="top"/>
    </xf>
    <xf numFmtId="0" fontId="0" fillId="0" borderId="0" xfId="0" applyAlignment="1">
      <alignment horizontal="left" vertical="center"/>
    </xf>
    <xf numFmtId="0" fontId="0" fillId="2" borderId="0" xfId="0" applyFill="1" applyAlignment="1">
      <alignment horizontal="left"/>
    </xf>
    <xf numFmtId="0" fontId="1" fillId="3" borderId="3" xfId="0" applyFont="1" applyFill="1" applyBorder="1" applyAlignment="1">
      <alignment horizontal="left"/>
    </xf>
    <xf numFmtId="0" fontId="0" fillId="10" borderId="0" xfId="0" applyFill="1" applyAlignment="1">
      <alignment horizontal="left"/>
    </xf>
    <xf numFmtId="0" fontId="0" fillId="4" borderId="2" xfId="0" applyFill="1" applyBorder="1" applyAlignment="1">
      <alignment horizontal="left"/>
    </xf>
    <xf numFmtId="164" fontId="0" fillId="10" borderId="0" xfId="2" applyNumberFormat="1" applyFont="1" applyFill="1"/>
    <xf numFmtId="164" fontId="0" fillId="0" borderId="0" xfId="2" applyNumberFormat="1" applyFont="1"/>
    <xf numFmtId="0" fontId="1" fillId="2" borderId="4" xfId="0" applyFont="1" applyFill="1" applyBorder="1" applyAlignment="1">
      <alignment horizontal="center" vertical="center" wrapText="1"/>
    </xf>
    <xf numFmtId="0" fontId="1" fillId="0" borderId="0" xfId="0" applyFont="1"/>
    <xf numFmtId="0" fontId="0" fillId="4" borderId="0" xfId="0" applyFill="1" applyAlignment="1">
      <alignment vertical="top" wrapText="1"/>
    </xf>
    <xf numFmtId="0" fontId="1" fillId="2" borderId="0" xfId="0" applyFont="1" applyFill="1" applyAlignment="1">
      <alignment horizontal="left" vertical="center"/>
    </xf>
    <xf numFmtId="0" fontId="0" fillId="3" borderId="2" xfId="0" applyFill="1" applyBorder="1" applyAlignment="1">
      <alignment horizontal="left"/>
    </xf>
    <xf numFmtId="0" fontId="0" fillId="12" borderId="2" xfId="0" applyFont="1" applyFill="1" applyBorder="1" applyAlignment="1">
      <alignment horizontal="right" vertical="top"/>
    </xf>
    <xf numFmtId="164" fontId="0" fillId="0" borderId="2" xfId="0" applyNumberFormat="1" applyBorder="1"/>
    <xf numFmtId="164" fontId="0" fillId="0" borderId="0" xfId="2" applyNumberFormat="1" applyFont="1" applyAlignment="1">
      <alignment vertical="center"/>
    </xf>
    <xf numFmtId="164" fontId="1" fillId="0" borderId="0" xfId="2" applyNumberFormat="1" applyFont="1"/>
    <xf numFmtId="164" fontId="1" fillId="3" borderId="2" xfId="2" applyNumberFormat="1" applyFont="1" applyFill="1" applyBorder="1"/>
    <xf numFmtId="0" fontId="0" fillId="10" borderId="2" xfId="0" applyFill="1" applyBorder="1" applyAlignment="1">
      <alignment horizontal="left"/>
    </xf>
    <xf numFmtId="0" fontId="0" fillId="10" borderId="2" xfId="0" applyFill="1" applyBorder="1" applyAlignment="1">
      <alignment horizontal="center"/>
    </xf>
    <xf numFmtId="0" fontId="0" fillId="10" borderId="2" xfId="0" applyFill="1" applyBorder="1"/>
    <xf numFmtId="0" fontId="1" fillId="10" borderId="2" xfId="0" applyFont="1" applyFill="1" applyBorder="1"/>
    <xf numFmtId="164" fontId="1" fillId="10" borderId="2" xfId="2" applyNumberFormat="1" applyFont="1" applyFill="1" applyBorder="1"/>
    <xf numFmtId="164" fontId="0" fillId="0" borderId="2" xfId="2" applyNumberFormat="1" applyFont="1" applyBorder="1"/>
    <xf numFmtId="164" fontId="0" fillId="12" borderId="2" xfId="0" applyNumberFormat="1" applyFill="1" applyBorder="1"/>
    <xf numFmtId="0" fontId="0" fillId="0" borderId="2" xfId="0" applyBorder="1" applyAlignment="1">
      <alignment vertical="top" wrapText="1"/>
    </xf>
    <xf numFmtId="164" fontId="0" fillId="0" borderId="2" xfId="2" applyNumberFormat="1" applyFont="1" applyBorder="1" applyAlignment="1">
      <alignment vertical="top"/>
    </xf>
    <xf numFmtId="0" fontId="1" fillId="0" borderId="0" xfId="0" applyFont="1" applyAlignment="1">
      <alignment vertical="top"/>
    </xf>
    <xf numFmtId="164" fontId="1" fillId="0" borderId="0" xfId="2" applyNumberFormat="1" applyFont="1" applyAlignment="1">
      <alignment vertical="top"/>
    </xf>
    <xf numFmtId="0" fontId="1" fillId="12" borderId="2" xfId="0" applyFont="1" applyFill="1" applyBorder="1" applyAlignment="1">
      <alignment horizontal="right" vertical="top"/>
    </xf>
    <xf numFmtId="0" fontId="1" fillId="0" borderId="2" xfId="0" applyFont="1" applyBorder="1" applyAlignment="1">
      <alignment vertical="top"/>
    </xf>
    <xf numFmtId="0" fontId="1" fillId="0" borderId="2" xfId="0" applyFont="1" applyBorder="1" applyAlignment="1">
      <alignment vertical="top" wrapText="1"/>
    </xf>
    <xf numFmtId="0" fontId="1" fillId="12" borderId="2" xfId="0" applyFont="1" applyFill="1" applyBorder="1" applyAlignment="1">
      <alignment vertical="top"/>
    </xf>
    <xf numFmtId="0" fontId="0" fillId="0" borderId="2" xfId="0" applyBorder="1" applyAlignment="1">
      <alignment vertical="top"/>
    </xf>
    <xf numFmtId="164" fontId="0" fillId="0" borderId="2" xfId="0" applyNumberFormat="1" applyBorder="1" applyAlignment="1">
      <alignment vertical="top"/>
    </xf>
    <xf numFmtId="164" fontId="0" fillId="12" borderId="2" xfId="0" applyNumberFormat="1" applyFill="1" applyBorder="1" applyAlignment="1">
      <alignment vertical="top"/>
    </xf>
    <xf numFmtId="0" fontId="0" fillId="0" borderId="0" xfId="0" applyBorder="1"/>
    <xf numFmtId="0" fontId="0" fillId="10" borderId="1" xfId="0" applyFill="1" applyBorder="1" applyAlignment="1">
      <alignment horizontal="left"/>
    </xf>
    <xf numFmtId="0" fontId="0" fillId="10" borderId="1" xfId="0" applyFill="1" applyBorder="1" applyAlignment="1">
      <alignment horizontal="center"/>
    </xf>
    <xf numFmtId="0" fontId="0" fillId="10" borderId="1" xfId="0" applyFill="1" applyBorder="1"/>
    <xf numFmtId="0" fontId="1" fillId="10" borderId="1" xfId="0" applyFont="1" applyFill="1" applyBorder="1"/>
    <xf numFmtId="164" fontId="1" fillId="10" borderId="1" xfId="2" applyNumberFormat="1" applyFont="1" applyFill="1" applyBorder="1"/>
    <xf numFmtId="0" fontId="0" fillId="4" borderId="0" xfId="0" applyFill="1" applyBorder="1"/>
    <xf numFmtId="0" fontId="0" fillId="9" borderId="2" xfId="0" applyFill="1" applyBorder="1"/>
    <xf numFmtId="17" fontId="0" fillId="9" borderId="2" xfId="0" quotePrefix="1" applyNumberFormat="1" applyFill="1" applyBorder="1" applyAlignment="1">
      <alignment horizontal="left" vertical="center" wrapText="1"/>
    </xf>
    <xf numFmtId="49" fontId="0" fillId="9" borderId="2" xfId="0" applyNumberFormat="1" applyFill="1" applyBorder="1" applyAlignment="1">
      <alignment horizontal="left" vertical="top"/>
    </xf>
    <xf numFmtId="0" fontId="0" fillId="0" borderId="0" xfId="0" applyAlignment="1"/>
    <xf numFmtId="0" fontId="1" fillId="11" borderId="2" xfId="0" applyFont="1" applyFill="1" applyBorder="1" applyAlignment="1">
      <alignment horizontal="right"/>
    </xf>
    <xf numFmtId="164" fontId="1" fillId="11" borderId="2" xfId="0" applyNumberFormat="1" applyFont="1" applyFill="1" applyBorder="1" applyAlignment="1"/>
    <xf numFmtId="164" fontId="1" fillId="0" borderId="0" xfId="2" applyNumberFormat="1" applyFont="1" applyAlignment="1"/>
    <xf numFmtId="0" fontId="0" fillId="12" borderId="0" xfId="0" applyFill="1"/>
    <xf numFmtId="0" fontId="0" fillId="4" borderId="6" xfId="0" applyFill="1" applyBorder="1"/>
    <xf numFmtId="0" fontId="0" fillId="0" borderId="0" xfId="0" applyBorder="1" applyAlignment="1">
      <alignment vertical="top"/>
    </xf>
    <xf numFmtId="0" fontId="0" fillId="0" borderId="0" xfId="0" applyBorder="1" applyAlignment="1">
      <alignment vertical="top" wrapText="1"/>
    </xf>
    <xf numFmtId="0" fontId="1" fillId="4" borderId="6" xfId="0" applyFont="1" applyFill="1" applyBorder="1" applyAlignment="1">
      <alignment horizontal="center" vertical="center" wrapText="1"/>
    </xf>
    <xf numFmtId="17" fontId="0" fillId="9" borderId="5" xfId="0" quotePrefix="1" applyNumberFormat="1" applyFill="1" applyBorder="1" applyAlignment="1">
      <alignment horizontal="center" vertical="center" wrapText="1"/>
    </xf>
    <xf numFmtId="0" fontId="12" fillId="12" borderId="0" xfId="0" applyFont="1" applyFill="1" applyAlignment="1">
      <alignment vertical="top"/>
    </xf>
    <xf numFmtId="0" fontId="12" fillId="12" borderId="0" xfId="0" applyFont="1" applyFill="1"/>
    <xf numFmtId="0" fontId="12" fillId="12" borderId="0" xfId="0" applyFont="1" applyFill="1" applyAlignment="1"/>
    <xf numFmtId="0" fontId="0" fillId="14" borderId="12" xfId="0" applyFill="1" applyBorder="1" applyAlignment="1">
      <alignment horizontal="center" vertical="top"/>
    </xf>
    <xf numFmtId="0" fontId="0" fillId="14" borderId="12" xfId="0" applyFont="1" applyFill="1" applyBorder="1" applyAlignment="1">
      <alignment horizontal="left" vertical="top" wrapText="1"/>
    </xf>
    <xf numFmtId="0" fontId="0" fillId="14" borderId="12" xfId="0" applyFill="1" applyBorder="1" applyAlignment="1">
      <alignment horizontal="left" vertical="top" wrapText="1"/>
    </xf>
    <xf numFmtId="164" fontId="0" fillId="14" borderId="2" xfId="2" applyNumberFormat="1" applyFont="1" applyFill="1" applyBorder="1" applyAlignment="1">
      <alignment horizontal="center" vertical="top"/>
    </xf>
    <xf numFmtId="0" fontId="0" fillId="14" borderId="0" xfId="0" applyFill="1" applyAlignment="1">
      <alignment vertical="top"/>
    </xf>
    <xf numFmtId="0" fontId="0" fillId="14" borderId="2" xfId="0" applyFill="1" applyBorder="1" applyAlignment="1">
      <alignment vertical="top"/>
    </xf>
    <xf numFmtId="0" fontId="0" fillId="14" borderId="12" xfId="0" applyFill="1" applyBorder="1" applyAlignment="1">
      <alignment horizontal="center" vertical="top" wrapText="1"/>
    </xf>
    <xf numFmtId="164" fontId="0" fillId="14" borderId="7" xfId="2" applyNumberFormat="1" applyFont="1" applyFill="1" applyBorder="1" applyAlignment="1">
      <alignment horizontal="center" vertical="top" wrapText="1"/>
    </xf>
    <xf numFmtId="164" fontId="0" fillId="14" borderId="10" xfId="2" applyNumberFormat="1" applyFont="1" applyFill="1" applyBorder="1" applyAlignment="1">
      <alignment horizontal="center" vertical="top"/>
    </xf>
    <xf numFmtId="0" fontId="0" fillId="14" borderId="0" xfId="0" applyFill="1" applyAlignment="1">
      <alignment vertical="top" wrapText="1"/>
    </xf>
    <xf numFmtId="0" fontId="0" fillId="14" borderId="2" xfId="0" applyFill="1" applyBorder="1" applyAlignment="1">
      <alignment vertical="top" wrapText="1"/>
    </xf>
    <xf numFmtId="164" fontId="1" fillId="4" borderId="2" xfId="2" applyNumberFormat="1" applyFont="1" applyFill="1" applyBorder="1"/>
    <xf numFmtId="0" fontId="0" fillId="0" borderId="2" xfId="0" applyBorder="1" applyAlignment="1"/>
    <xf numFmtId="0" fontId="0" fillId="4" borderId="0" xfId="0" applyFill="1" applyAlignment="1"/>
    <xf numFmtId="0" fontId="0" fillId="14" borderId="12" xfId="0" applyFill="1" applyBorder="1" applyAlignment="1">
      <alignment vertical="top" wrapText="1"/>
    </xf>
    <xf numFmtId="0" fontId="12" fillId="13" borderId="13" xfId="0" applyFont="1" applyFill="1" applyBorder="1" applyAlignment="1">
      <alignment horizontal="center" vertical="center" wrapText="1"/>
    </xf>
    <xf numFmtId="0" fontId="12" fillId="13" borderId="14" xfId="0" applyFont="1" applyFill="1" applyBorder="1" applyAlignment="1">
      <alignment horizontal="center" vertical="center" wrapText="1"/>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0" fillId="0" borderId="20" xfId="0" applyBorder="1" applyAlignment="1">
      <alignment vertical="top"/>
    </xf>
    <xf numFmtId="0" fontId="0" fillId="14" borderId="19" xfId="0" applyFill="1" applyBorder="1" applyAlignment="1">
      <alignment vertical="top"/>
    </xf>
    <xf numFmtId="0" fontId="0" fillId="14" borderId="20" xfId="0" applyFill="1" applyBorder="1" applyAlignment="1">
      <alignment vertical="top"/>
    </xf>
    <xf numFmtId="0" fontId="0" fillId="0" borderId="19" xfId="0" applyBorder="1" applyAlignment="1">
      <alignment vertical="top" wrapText="1"/>
    </xf>
    <xf numFmtId="0" fontId="0" fillId="0" borderId="20" xfId="0" applyBorder="1" applyAlignment="1">
      <alignment vertical="top" wrapText="1"/>
    </xf>
    <xf numFmtId="0" fontId="0" fillId="14" borderId="19" xfId="0" applyFill="1" applyBorder="1" applyAlignment="1">
      <alignment vertical="top" wrapText="1"/>
    </xf>
    <xf numFmtId="0" fontId="0" fillId="14" borderId="20" xfId="0" applyFill="1" applyBorder="1" applyAlignment="1">
      <alignment vertical="top" wrapText="1"/>
    </xf>
    <xf numFmtId="0" fontId="0" fillId="10" borderId="19" xfId="0" applyFill="1" applyBorder="1"/>
    <xf numFmtId="0" fontId="0" fillId="10" borderId="20" xfId="0" applyFill="1" applyBorder="1"/>
    <xf numFmtId="0" fontId="0" fillId="0" borderId="21" xfId="0" applyBorder="1"/>
    <xf numFmtId="0" fontId="0" fillId="0" borderId="22" xfId="0" applyBorder="1"/>
    <xf numFmtId="0" fontId="0" fillId="0" borderId="19" xfId="0" applyBorder="1" applyAlignment="1"/>
    <xf numFmtId="0" fontId="0" fillId="0" borderId="20" xfId="0" applyBorder="1" applyAlignment="1"/>
    <xf numFmtId="0" fontId="0" fillId="0" borderId="21" xfId="0" applyBorder="1" applyAlignment="1">
      <alignment vertical="top"/>
    </xf>
    <xf numFmtId="0" fontId="0" fillId="0" borderId="22" xfId="0" applyBorder="1" applyAlignment="1">
      <alignment vertical="top"/>
    </xf>
    <xf numFmtId="0" fontId="0" fillId="10" borderId="21" xfId="0" applyFill="1" applyBorder="1"/>
    <xf numFmtId="0" fontId="0" fillId="10" borderId="0" xfId="0" applyFill="1" applyBorder="1"/>
    <xf numFmtId="0" fontId="0" fillId="10" borderId="22" xfId="0" applyFill="1" applyBorder="1"/>
    <xf numFmtId="0" fontId="0" fillId="0" borderId="21" xfId="0" applyBorder="1" applyAlignment="1">
      <alignment vertical="top" wrapText="1"/>
    </xf>
    <xf numFmtId="0" fontId="0" fillId="0" borderId="22" xfId="0" applyBorder="1" applyAlignment="1">
      <alignment vertical="top" wrapText="1"/>
    </xf>
    <xf numFmtId="0" fontId="0" fillId="4" borderId="23" xfId="0" applyFill="1" applyBorder="1"/>
    <xf numFmtId="0" fontId="0" fillId="4" borderId="24" xfId="0" applyFill="1" applyBorder="1"/>
    <xf numFmtId="0" fontId="0" fillId="4" borderId="25" xfId="0" applyFill="1" applyBorder="1"/>
    <xf numFmtId="0" fontId="0" fillId="6" borderId="13" xfId="0" applyFill="1" applyBorder="1" applyAlignment="1">
      <alignment vertical="center" wrapText="1"/>
    </xf>
    <xf numFmtId="0" fontId="0" fillId="10" borderId="14" xfId="0" applyFill="1" applyBorder="1"/>
    <xf numFmtId="0" fontId="0" fillId="0" borderId="26" xfId="0" applyBorder="1"/>
    <xf numFmtId="0" fontId="0" fillId="10" borderId="26" xfId="0" applyFill="1" applyBorder="1"/>
    <xf numFmtId="0" fontId="0" fillId="0" borderId="14" xfId="0" applyBorder="1" applyAlignment="1">
      <alignment vertical="top"/>
    </xf>
    <xf numFmtId="0" fontId="0" fillId="14" borderId="14" xfId="0" applyFill="1" applyBorder="1" applyAlignment="1">
      <alignment vertical="top"/>
    </xf>
    <xf numFmtId="0" fontId="0" fillId="0" borderId="14" xfId="0" applyBorder="1" applyAlignment="1">
      <alignment vertical="top" wrapText="1"/>
    </xf>
    <xf numFmtId="0" fontId="0" fillId="14" borderId="14" xfId="0" applyFill="1" applyBorder="1" applyAlignment="1">
      <alignment vertical="top" wrapText="1"/>
    </xf>
    <xf numFmtId="0" fontId="0" fillId="0" borderId="26" xfId="0" applyBorder="1" applyAlignment="1">
      <alignment vertical="top"/>
    </xf>
    <xf numFmtId="0" fontId="0" fillId="0" borderId="14" xfId="0" applyBorder="1" applyAlignment="1"/>
    <xf numFmtId="0" fontId="0" fillId="0" borderId="26" xfId="0" applyBorder="1" applyAlignment="1">
      <alignment vertical="top" wrapText="1"/>
    </xf>
    <xf numFmtId="0" fontId="0" fillId="4" borderId="27" xfId="0" applyFill="1" applyBorder="1"/>
    <xf numFmtId="0" fontId="0" fillId="7" borderId="13" xfId="0" applyFill="1" applyBorder="1" applyAlignment="1">
      <alignment vertical="center" wrapText="1"/>
    </xf>
    <xf numFmtId="0" fontId="0" fillId="10" borderId="14" xfId="0" applyFill="1" applyBorder="1" applyAlignment="1"/>
    <xf numFmtId="0" fontId="0" fillId="8" borderId="13" xfId="0" applyFill="1" applyBorder="1" applyAlignment="1">
      <alignment vertical="center" wrapText="1"/>
    </xf>
    <xf numFmtId="0" fontId="0" fillId="4" borderId="15" xfId="0" applyFill="1" applyBorder="1"/>
    <xf numFmtId="0" fontId="12" fillId="12" borderId="0" xfId="0" applyFont="1" applyFill="1" applyAlignment="1">
      <alignment vertical="center"/>
    </xf>
    <xf numFmtId="0" fontId="12" fillId="13" borderId="14" xfId="0" applyFont="1" applyFill="1" applyBorder="1"/>
    <xf numFmtId="0" fontId="12" fillId="10" borderId="14" xfId="0" applyFont="1" applyFill="1" applyBorder="1"/>
    <xf numFmtId="0" fontId="12" fillId="12" borderId="14" xfId="0" applyFont="1" applyFill="1" applyBorder="1"/>
    <xf numFmtId="0" fontId="12" fillId="13" borderId="14" xfId="0" applyFont="1" applyFill="1" applyBorder="1" applyAlignment="1">
      <alignment vertical="top" wrapText="1"/>
    </xf>
    <xf numFmtId="0" fontId="12" fillId="14" borderId="14" xfId="0" applyFont="1" applyFill="1" applyBorder="1" applyAlignment="1">
      <alignment vertical="top" wrapText="1"/>
    </xf>
    <xf numFmtId="0" fontId="12" fillId="4" borderId="15" xfId="0" applyFont="1" applyFill="1" applyBorder="1"/>
    <xf numFmtId="165" fontId="0" fillId="0" borderId="0" xfId="0" applyNumberFormat="1" applyAlignment="1">
      <alignment horizontal="left"/>
    </xf>
    <xf numFmtId="0" fontId="1" fillId="11" borderId="0" xfId="0" applyFont="1" applyFill="1" applyBorder="1" applyAlignment="1">
      <alignment horizontal="right"/>
    </xf>
    <xf numFmtId="164" fontId="1" fillId="11" borderId="0" xfId="0" applyNumberFormat="1" applyFont="1" applyFill="1" applyBorder="1" applyAlignment="1"/>
    <xf numFmtId="0" fontId="1" fillId="0" borderId="6" xfId="0" applyFont="1" applyBorder="1" applyAlignment="1">
      <alignment horizontal="left"/>
    </xf>
    <xf numFmtId="0" fontId="0" fillId="0" borderId="3" xfId="0" applyBorder="1" applyAlignment="1">
      <alignment horizontal="center"/>
    </xf>
    <xf numFmtId="0" fontId="0" fillId="0" borderId="3" xfId="0" applyBorder="1" applyAlignment="1">
      <alignment horizontal="left"/>
    </xf>
    <xf numFmtId="0" fontId="0" fillId="0" borderId="3" xfId="0" applyBorder="1"/>
    <xf numFmtId="164" fontId="0" fillId="0" borderId="3" xfId="2" applyNumberFormat="1" applyFont="1" applyBorder="1"/>
    <xf numFmtId="164" fontId="0" fillId="0" borderId="5" xfId="2" applyNumberFormat="1" applyFont="1" applyBorder="1"/>
    <xf numFmtId="164" fontId="0" fillId="14" borderId="28" xfId="2" applyNumberFormat="1" applyFont="1" applyFill="1" applyBorder="1" applyAlignment="1">
      <alignment horizontal="center" vertical="top" wrapText="1"/>
    </xf>
    <xf numFmtId="164" fontId="0" fillId="14" borderId="4" xfId="2" applyNumberFormat="1" applyFont="1" applyFill="1" applyBorder="1" applyAlignment="1">
      <alignment horizontal="center" vertical="top"/>
    </xf>
    <xf numFmtId="164" fontId="0" fillId="14" borderId="29" xfId="2" applyNumberFormat="1" applyFont="1" applyFill="1" applyBorder="1" applyAlignment="1">
      <alignment horizontal="center" vertical="top"/>
    </xf>
    <xf numFmtId="0" fontId="1" fillId="0" borderId="2" xfId="0" applyFont="1" applyBorder="1" applyAlignment="1">
      <alignment horizontal="center" vertical="top"/>
    </xf>
    <xf numFmtId="0" fontId="1" fillId="12" borderId="2" xfId="0" applyFont="1" applyFill="1" applyBorder="1" applyAlignment="1">
      <alignment horizontal="center" vertical="top"/>
    </xf>
    <xf numFmtId="0" fontId="1" fillId="0" borderId="2" xfId="0" applyFont="1" applyBorder="1" applyAlignment="1">
      <alignment horizontal="center" vertical="top" wrapText="1"/>
    </xf>
    <xf numFmtId="0" fontId="0" fillId="15" borderId="0" xfId="0" applyFill="1"/>
    <xf numFmtId="0" fontId="0" fillId="15" borderId="0" xfId="0" applyFill="1" applyAlignment="1">
      <alignment vertical="center"/>
    </xf>
    <xf numFmtId="0" fontId="0" fillId="15" borderId="0" xfId="0" applyFill="1" applyAlignment="1">
      <alignment vertical="top"/>
    </xf>
    <xf numFmtId="0" fontId="0" fillId="15" borderId="0" xfId="0" applyFill="1" applyAlignment="1">
      <alignment vertical="top" wrapText="1"/>
    </xf>
    <xf numFmtId="0" fontId="0" fillId="15" borderId="0" xfId="0" applyFill="1" applyBorder="1"/>
    <xf numFmtId="0" fontId="0" fillId="0" borderId="2" xfId="0" applyBorder="1"/>
    <xf numFmtId="0" fontId="0" fillId="3" borderId="2" xfId="0" applyFill="1" applyBorder="1"/>
    <xf numFmtId="0" fontId="0" fillId="14" borderId="4" xfId="0" applyFill="1" applyBorder="1" applyAlignment="1">
      <alignment vertical="top"/>
    </xf>
    <xf numFmtId="0" fontId="1" fillId="0" borderId="6" xfId="0" applyFont="1" applyBorder="1" applyAlignment="1">
      <alignment horizontal="center"/>
    </xf>
    <xf numFmtId="0" fontId="1" fillId="0" borderId="5" xfId="0" applyFont="1" applyBorder="1" applyAlignment="1">
      <alignment horizontal="center"/>
    </xf>
    <xf numFmtId="0" fontId="1" fillId="5" borderId="6" xfId="0" applyFont="1" applyFill="1" applyBorder="1" applyAlignment="1">
      <alignment horizontal="center"/>
    </xf>
    <xf numFmtId="0" fontId="1" fillId="5" borderId="5" xfId="0" applyFont="1" applyFill="1" applyBorder="1" applyAlignment="1">
      <alignment horizontal="center"/>
    </xf>
    <xf numFmtId="0" fontId="1" fillId="3" borderId="3" xfId="0" applyFont="1" applyFill="1" applyBorder="1" applyAlignment="1">
      <alignment horizontal="center"/>
    </xf>
    <xf numFmtId="0" fontId="1" fillId="3" borderId="5" xfId="0" applyFont="1" applyFill="1" applyBorder="1" applyAlignment="1">
      <alignment horizontal="center"/>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4" xfId="0"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10" xfId="0" applyFont="1" applyFill="1" applyBorder="1" applyAlignment="1">
      <alignment horizontal="center" vertical="center" wrapText="1"/>
    </xf>
    <xf numFmtId="164" fontId="1" fillId="2" borderId="2" xfId="2" applyNumberFormat="1" applyFont="1" applyFill="1" applyBorder="1" applyAlignment="1">
      <alignment horizontal="center" vertical="center" wrapText="1"/>
    </xf>
    <xf numFmtId="0" fontId="1" fillId="5" borderId="2" xfId="0" applyFont="1" applyFill="1" applyBorder="1" applyAlignment="1">
      <alignment horizontal="center"/>
    </xf>
    <xf numFmtId="164" fontId="1" fillId="2" borderId="1" xfId="2" applyNumberFormat="1" applyFont="1" applyFill="1" applyBorder="1" applyAlignment="1">
      <alignment horizontal="center" vertical="center" wrapText="1"/>
    </xf>
    <xf numFmtId="164" fontId="1" fillId="2" borderId="4" xfId="2" applyNumberFormat="1" applyFont="1" applyFill="1" applyBorder="1" applyAlignment="1">
      <alignment horizontal="center" vertical="center" wrapText="1"/>
    </xf>
    <xf numFmtId="0" fontId="1" fillId="0" borderId="2" xfId="0" applyFont="1" applyBorder="1" applyAlignment="1">
      <alignment horizontal="center" vertical="top"/>
    </xf>
    <xf numFmtId="0" fontId="0" fillId="0" borderId="1" xfId="0" applyBorder="1" applyAlignment="1">
      <alignment horizontal="center" vertical="top"/>
    </xf>
    <xf numFmtId="0" fontId="0" fillId="0" borderId="4" xfId="0" applyBorder="1" applyAlignment="1">
      <alignment horizontal="center" vertical="top"/>
    </xf>
    <xf numFmtId="0" fontId="0" fillId="0" borderId="1" xfId="0" applyBorder="1" applyAlignment="1">
      <alignment horizontal="left" vertical="top" wrapText="1"/>
    </xf>
    <xf numFmtId="0" fontId="0" fillId="0" borderId="4" xfId="0" applyBorder="1" applyAlignment="1">
      <alignment horizontal="left" vertical="top" wrapText="1"/>
    </xf>
    <xf numFmtId="164" fontId="0" fillId="0" borderId="2" xfId="2" applyNumberFormat="1" applyFont="1" applyBorder="1" applyAlignment="1">
      <alignment horizontal="center" vertical="top"/>
    </xf>
    <xf numFmtId="0" fontId="0" fillId="0" borderId="1" xfId="0" applyBorder="1" applyAlignment="1">
      <alignment horizontal="center" vertical="top" wrapText="1"/>
    </xf>
    <xf numFmtId="0" fontId="0" fillId="0" borderId="4" xfId="0" applyBorder="1" applyAlignment="1">
      <alignment horizontal="center" vertical="top" wrapText="1"/>
    </xf>
    <xf numFmtId="0" fontId="0" fillId="0" borderId="1" xfId="0" applyFont="1" applyBorder="1" applyAlignment="1">
      <alignment horizontal="left" vertical="top" wrapText="1"/>
    </xf>
    <xf numFmtId="0" fontId="0" fillId="0" borderId="4" xfId="0" applyFont="1" applyBorder="1" applyAlignment="1">
      <alignment horizontal="left" vertical="top" wrapText="1"/>
    </xf>
    <xf numFmtId="0" fontId="11" fillId="0" borderId="0" xfId="0" applyFont="1" applyAlignment="1">
      <alignment horizontal="center"/>
    </xf>
    <xf numFmtId="0" fontId="1" fillId="4" borderId="2" xfId="0" applyFont="1" applyFill="1" applyBorder="1" applyAlignment="1">
      <alignment horizontal="center"/>
    </xf>
    <xf numFmtId="164" fontId="0" fillId="0" borderId="2" xfId="2" applyNumberFormat="1" applyFont="1" applyBorder="1" applyAlignment="1">
      <alignment horizontal="center" vertical="top" wrapText="1"/>
    </xf>
    <xf numFmtId="164" fontId="0" fillId="0" borderId="7" xfId="2" applyNumberFormat="1" applyFont="1" applyBorder="1" applyAlignment="1">
      <alignment horizontal="center" vertical="top" wrapText="1"/>
    </xf>
    <xf numFmtId="164" fontId="0" fillId="0" borderId="8" xfId="2" applyNumberFormat="1" applyFont="1" applyBorder="1" applyAlignment="1">
      <alignment horizontal="center" vertical="top" wrapText="1"/>
    </xf>
    <xf numFmtId="164" fontId="0" fillId="0" borderId="1" xfId="2" applyNumberFormat="1" applyFont="1" applyBorder="1" applyAlignment="1">
      <alignment horizontal="center" vertical="top"/>
    </xf>
    <xf numFmtId="164" fontId="0" fillId="0" borderId="4" xfId="2" applyNumberFormat="1" applyFont="1" applyBorder="1" applyAlignment="1">
      <alignment horizontal="center" vertical="top"/>
    </xf>
    <xf numFmtId="164" fontId="0" fillId="0" borderId="10" xfId="2" applyNumberFormat="1" applyFont="1" applyBorder="1" applyAlignment="1">
      <alignment horizontal="center" vertical="top"/>
    </xf>
    <xf numFmtId="164" fontId="0" fillId="0" borderId="11" xfId="2" applyNumberFormat="1" applyFont="1" applyBorder="1" applyAlignment="1">
      <alignment horizontal="center" vertical="top"/>
    </xf>
    <xf numFmtId="164" fontId="0" fillId="0" borderId="4" xfId="2" applyNumberFormat="1" applyFont="1" applyBorder="1" applyAlignment="1">
      <alignment horizontal="center" vertical="top" wrapText="1"/>
    </xf>
    <xf numFmtId="164" fontId="0" fillId="0" borderId="1" xfId="2" applyNumberFormat="1" applyFont="1" applyBorder="1" applyAlignment="1">
      <alignment horizontal="center" vertical="top" wrapText="1"/>
    </xf>
    <xf numFmtId="49" fontId="0" fillId="0" borderId="1" xfId="0" applyNumberFormat="1" applyBorder="1" applyAlignment="1">
      <alignment horizontal="left" vertical="top" wrapText="1"/>
    </xf>
    <xf numFmtId="49" fontId="0" fillId="0" borderId="4" xfId="0" applyNumberFormat="1" applyBorder="1" applyAlignment="1">
      <alignment horizontal="left" vertical="top" wrapText="1"/>
    </xf>
    <xf numFmtId="0" fontId="0" fillId="0" borderId="1" xfId="0" applyBorder="1" applyAlignment="1">
      <alignment vertical="top"/>
    </xf>
    <xf numFmtId="0" fontId="0" fillId="0" borderId="4" xfId="0" applyBorder="1" applyAlignment="1">
      <alignment vertical="top"/>
    </xf>
    <xf numFmtId="0" fontId="3" fillId="0" borderId="1" xfId="0" applyFont="1" applyBorder="1" applyAlignment="1">
      <alignment horizontal="left" vertical="top" wrapText="1"/>
    </xf>
    <xf numFmtId="0" fontId="3" fillId="0" borderId="4" xfId="0" applyFont="1" applyBorder="1" applyAlignment="1">
      <alignment horizontal="left" vertical="top" wrapText="1"/>
    </xf>
    <xf numFmtId="0" fontId="0" fillId="0" borderId="1" xfId="0" applyBorder="1" applyAlignment="1">
      <alignment horizontal="left" vertical="top"/>
    </xf>
    <xf numFmtId="0" fontId="0" fillId="0" borderId="4" xfId="0" applyBorder="1" applyAlignment="1">
      <alignment horizontal="left" vertical="top"/>
    </xf>
    <xf numFmtId="0" fontId="9" fillId="0" borderId="1" xfId="0" applyFont="1" applyBorder="1" applyAlignment="1">
      <alignment horizontal="left" vertical="top" wrapText="1"/>
    </xf>
    <xf numFmtId="0" fontId="9" fillId="0" borderId="4" xfId="0" applyFont="1" applyBorder="1" applyAlignment="1">
      <alignment horizontal="left" vertical="top" wrapText="1"/>
    </xf>
    <xf numFmtId="0" fontId="2" fillId="0" borderId="1" xfId="0" applyFont="1" applyBorder="1" applyAlignment="1">
      <alignment horizontal="center" vertical="top"/>
    </xf>
    <xf numFmtId="0" fontId="2" fillId="0" borderId="4" xfId="0" applyFont="1" applyBorder="1" applyAlignment="1">
      <alignment horizontal="center" vertical="top"/>
    </xf>
    <xf numFmtId="0" fontId="2" fillId="0" borderId="1" xfId="0" applyFont="1" applyBorder="1" applyAlignment="1">
      <alignment horizontal="left" vertical="top" wrapText="1"/>
    </xf>
    <xf numFmtId="0" fontId="2" fillId="0" borderId="4" xfId="0" applyFont="1" applyBorder="1" applyAlignment="1">
      <alignment horizontal="left" vertical="top" wrapText="1"/>
    </xf>
    <xf numFmtId="0" fontId="0" fillId="0" borderId="1" xfId="0" applyFont="1" applyBorder="1" applyAlignment="1">
      <alignment vertical="top" wrapText="1"/>
    </xf>
    <xf numFmtId="0" fontId="0" fillId="0" borderId="4" xfId="0" applyFont="1" applyBorder="1" applyAlignment="1">
      <alignment vertical="top" wrapText="1"/>
    </xf>
    <xf numFmtId="0" fontId="0" fillId="0" borderId="1" xfId="0" applyBorder="1" applyAlignment="1">
      <alignment horizontal="center"/>
    </xf>
    <xf numFmtId="0" fontId="0" fillId="0" borderId="4" xfId="0" applyBorder="1" applyAlignment="1">
      <alignment horizontal="center"/>
    </xf>
    <xf numFmtId="0" fontId="1" fillId="2" borderId="2" xfId="0" applyFont="1" applyFill="1" applyBorder="1" applyAlignment="1">
      <alignment horizontal="center" vertical="top"/>
    </xf>
    <xf numFmtId="0" fontId="1" fillId="2" borderId="2" xfId="0" applyFont="1" applyFill="1" applyBorder="1" applyAlignment="1">
      <alignment horizontal="left" vertical="center" wrapText="1"/>
    </xf>
    <xf numFmtId="0" fontId="0" fillId="12" borderId="1" xfId="0" applyFill="1" applyBorder="1" applyAlignment="1">
      <alignment horizontal="left" vertical="top" wrapText="1"/>
    </xf>
    <xf numFmtId="0" fontId="0" fillId="12" borderId="1" xfId="0" applyFill="1" applyBorder="1" applyAlignment="1">
      <alignment horizontal="center" vertical="top" wrapText="1"/>
    </xf>
    <xf numFmtId="0" fontId="0" fillId="12" borderId="2" xfId="0" applyFill="1" applyBorder="1" applyAlignment="1">
      <alignment horizontal="center" vertical="top" wrapText="1"/>
    </xf>
    <xf numFmtId="0" fontId="0" fillId="12" borderId="2" xfId="0" applyFill="1" applyBorder="1" applyAlignment="1">
      <alignment vertical="top" wrapText="1"/>
    </xf>
    <xf numFmtId="164" fontId="0" fillId="12" borderId="7" xfId="2" applyNumberFormat="1" applyFont="1" applyFill="1" applyBorder="1" applyAlignment="1">
      <alignment horizontal="center" vertical="top" wrapText="1"/>
    </xf>
    <xf numFmtId="164" fontId="0" fillId="12" borderId="1" xfId="2" applyNumberFormat="1" applyFont="1" applyFill="1" applyBorder="1" applyAlignment="1">
      <alignment horizontal="center" vertical="top"/>
    </xf>
    <xf numFmtId="0" fontId="0" fillId="12" borderId="0" xfId="0" applyFill="1" applyAlignment="1">
      <alignment vertical="top" wrapText="1"/>
    </xf>
    <xf numFmtId="16" fontId="0" fillId="12" borderId="2" xfId="0" quotePrefix="1" applyNumberFormat="1" applyFill="1" applyBorder="1" applyAlignment="1">
      <alignment vertical="top" wrapText="1"/>
    </xf>
    <xf numFmtId="43" fontId="0" fillId="12" borderId="0" xfId="0" applyNumberFormat="1" applyFill="1" applyAlignment="1">
      <alignment vertical="top" wrapText="1"/>
    </xf>
    <xf numFmtId="164" fontId="0" fillId="12" borderId="1" xfId="2" applyNumberFormat="1" applyFont="1" applyFill="1" applyBorder="1" applyAlignment="1">
      <alignment horizontal="center" vertical="top" wrapText="1"/>
    </xf>
    <xf numFmtId="0" fontId="0" fillId="12" borderId="2" xfId="0" quotePrefix="1" applyFill="1" applyBorder="1" applyAlignment="1">
      <alignment vertical="top" wrapText="1"/>
    </xf>
    <xf numFmtId="0" fontId="0" fillId="12" borderId="1" xfId="0" applyFill="1" applyBorder="1" applyAlignment="1">
      <alignment horizontal="center" vertical="center"/>
    </xf>
    <xf numFmtId="0" fontId="0" fillId="12" borderId="1" xfId="0" applyFill="1" applyBorder="1" applyAlignment="1">
      <alignment horizontal="center" vertical="top"/>
    </xf>
    <xf numFmtId="0" fontId="0" fillId="12" borderId="1" xfId="0" applyFill="1" applyBorder="1" applyAlignment="1">
      <alignment horizontal="left" vertical="top" wrapText="1"/>
    </xf>
    <xf numFmtId="0" fontId="0" fillId="12" borderId="0" xfId="0" applyFill="1" applyAlignment="1">
      <alignment vertical="top"/>
    </xf>
    <xf numFmtId="0" fontId="0" fillId="12" borderId="4" xfId="0" applyFill="1" applyBorder="1" applyAlignment="1">
      <alignment horizontal="center" vertical="center"/>
    </xf>
    <xf numFmtId="0" fontId="0" fillId="12" borderId="4" xfId="0" applyFill="1" applyBorder="1" applyAlignment="1">
      <alignment horizontal="center" vertical="top"/>
    </xf>
    <xf numFmtId="0" fontId="0" fillId="12" borderId="4" xfId="0" applyFill="1" applyBorder="1" applyAlignment="1">
      <alignment horizontal="left" vertical="top" wrapText="1"/>
    </xf>
    <xf numFmtId="0" fontId="9" fillId="12" borderId="0" xfId="0" applyFont="1" applyFill="1" applyAlignment="1">
      <alignment vertical="center" wrapText="1"/>
    </xf>
    <xf numFmtId="0" fontId="0" fillId="12" borderId="1" xfId="0" applyFill="1" applyBorder="1" applyAlignment="1">
      <alignment horizontal="center" vertical="top"/>
    </xf>
    <xf numFmtId="0" fontId="3" fillId="12" borderId="1" xfId="0" applyFont="1" applyFill="1" applyBorder="1" applyAlignment="1">
      <alignment horizontal="left" vertical="top" wrapText="1"/>
    </xf>
    <xf numFmtId="0" fontId="0" fillId="12" borderId="1" xfId="0" applyFill="1" applyBorder="1" applyAlignment="1">
      <alignment horizontal="left" vertical="top"/>
    </xf>
    <xf numFmtId="0" fontId="0" fillId="12" borderId="2" xfId="0" quotePrefix="1" applyFill="1" applyBorder="1" applyAlignment="1">
      <alignment vertical="top"/>
    </xf>
    <xf numFmtId="0" fontId="0" fillId="12" borderId="1" xfId="0" applyFont="1" applyFill="1" applyBorder="1" applyAlignment="1">
      <alignment vertical="top" wrapText="1"/>
    </xf>
    <xf numFmtId="49" fontId="0" fillId="12" borderId="1" xfId="0" applyNumberFormat="1" applyFill="1" applyBorder="1" applyAlignment="1">
      <alignment horizontal="left" vertical="top" wrapText="1"/>
    </xf>
    <xf numFmtId="15" fontId="0" fillId="12" borderId="2" xfId="0" quotePrefix="1" applyNumberFormat="1" applyFill="1" applyBorder="1" applyAlignment="1">
      <alignment vertical="top" wrapText="1"/>
    </xf>
    <xf numFmtId="0" fontId="13" fillId="10" borderId="2" xfId="0" applyFont="1" applyFill="1" applyBorder="1"/>
  </cellXfs>
  <cellStyles count="3">
    <cellStyle name="Comma" xfId="2" builtinId="3"/>
    <cellStyle name="Normal" xfId="0" builtinId="0"/>
    <cellStyle name="Normal 2" xfId="1"/>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18" Type="http://schemas.openxmlformats.org/officeDocument/2006/relationships/image" Target="../media/image18.emf"/><Relationship Id="rId26" Type="http://schemas.openxmlformats.org/officeDocument/2006/relationships/image" Target="../media/image26.emf"/><Relationship Id="rId3" Type="http://schemas.openxmlformats.org/officeDocument/2006/relationships/image" Target="../media/image3.emf"/><Relationship Id="rId21" Type="http://schemas.openxmlformats.org/officeDocument/2006/relationships/image" Target="../media/image21.emf"/><Relationship Id="rId7" Type="http://schemas.openxmlformats.org/officeDocument/2006/relationships/image" Target="../media/image7.emf"/><Relationship Id="rId12" Type="http://schemas.openxmlformats.org/officeDocument/2006/relationships/image" Target="../media/image12.emf"/><Relationship Id="rId17" Type="http://schemas.openxmlformats.org/officeDocument/2006/relationships/image" Target="../media/image17.emf"/><Relationship Id="rId25" Type="http://schemas.openxmlformats.org/officeDocument/2006/relationships/image" Target="../media/image25.emf"/><Relationship Id="rId2" Type="http://schemas.openxmlformats.org/officeDocument/2006/relationships/image" Target="../media/image2.emf"/><Relationship Id="rId16" Type="http://schemas.openxmlformats.org/officeDocument/2006/relationships/image" Target="../media/image16.emf"/><Relationship Id="rId20" Type="http://schemas.openxmlformats.org/officeDocument/2006/relationships/image" Target="../media/image20.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24" Type="http://schemas.openxmlformats.org/officeDocument/2006/relationships/image" Target="../media/image24.emf"/><Relationship Id="rId5" Type="http://schemas.openxmlformats.org/officeDocument/2006/relationships/image" Target="../media/image5.emf"/><Relationship Id="rId15" Type="http://schemas.openxmlformats.org/officeDocument/2006/relationships/image" Target="../media/image15.emf"/><Relationship Id="rId23" Type="http://schemas.openxmlformats.org/officeDocument/2006/relationships/image" Target="../media/image23.emf"/><Relationship Id="rId10" Type="http://schemas.openxmlformats.org/officeDocument/2006/relationships/image" Target="../media/image10.emf"/><Relationship Id="rId19" Type="http://schemas.openxmlformats.org/officeDocument/2006/relationships/image" Target="../media/image19.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 Id="rId27" Type="http://schemas.openxmlformats.org/officeDocument/2006/relationships/image" Target="../media/image2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127000</xdr:colOff>
          <xdr:row>20</xdr:row>
          <xdr:rowOff>38100</xdr:rowOff>
        </xdr:from>
        <xdr:to>
          <xdr:col>8</xdr:col>
          <xdr:colOff>723900</xdr:colOff>
          <xdr:row>20</xdr:row>
          <xdr:rowOff>482600</xdr:rowOff>
        </xdr:to>
        <xdr:sp macro="" textlink="">
          <xdr:nvSpPr>
            <xdr:cNvPr id="1034" name="Object 10" hidden="1">
              <a:extLst>
                <a:ext uri="{63B3BB69-23CF-44E3-9099-C40C66FF867C}">
                  <a14:compatExt spid="_x0000_s1034"/>
                </a:ext>
                <a:ext uri="{FF2B5EF4-FFF2-40B4-BE49-F238E27FC236}">
                  <a16:creationId xmlns:a16="http://schemas.microsoft.com/office/drawing/2014/main" id="{00000000-0008-0000-0200-00000A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23</xdr:row>
          <xdr:rowOff>38100</xdr:rowOff>
        </xdr:from>
        <xdr:to>
          <xdr:col>8</xdr:col>
          <xdr:colOff>736600</xdr:colOff>
          <xdr:row>23</xdr:row>
          <xdr:rowOff>469900</xdr:rowOff>
        </xdr:to>
        <xdr:sp macro="" textlink="">
          <xdr:nvSpPr>
            <xdr:cNvPr id="1035" name="Object 11" hidden="1">
              <a:extLst>
                <a:ext uri="{63B3BB69-23CF-44E3-9099-C40C66FF867C}">
                  <a14:compatExt spid="_x0000_s1035"/>
                </a:ext>
                <a:ext uri="{FF2B5EF4-FFF2-40B4-BE49-F238E27FC236}">
                  <a16:creationId xmlns:a16="http://schemas.microsoft.com/office/drawing/2014/main" id="{00000000-0008-0000-0200-00000B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26</xdr:row>
          <xdr:rowOff>63500</xdr:rowOff>
        </xdr:from>
        <xdr:to>
          <xdr:col>8</xdr:col>
          <xdr:colOff>736600</xdr:colOff>
          <xdr:row>26</xdr:row>
          <xdr:rowOff>482600</xdr:rowOff>
        </xdr:to>
        <xdr:sp macro="" textlink="">
          <xdr:nvSpPr>
            <xdr:cNvPr id="1036" name="Object 12" hidden="1">
              <a:extLst>
                <a:ext uri="{63B3BB69-23CF-44E3-9099-C40C66FF867C}">
                  <a14:compatExt spid="_x0000_s1036"/>
                </a:ext>
                <a:ext uri="{FF2B5EF4-FFF2-40B4-BE49-F238E27FC236}">
                  <a16:creationId xmlns:a16="http://schemas.microsoft.com/office/drawing/2014/main" id="{00000000-0008-0000-0200-00000C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29</xdr:row>
          <xdr:rowOff>101600</xdr:rowOff>
        </xdr:from>
        <xdr:to>
          <xdr:col>8</xdr:col>
          <xdr:colOff>749300</xdr:colOff>
          <xdr:row>30</xdr:row>
          <xdr:rowOff>127000</xdr:rowOff>
        </xdr:to>
        <xdr:sp macro="" textlink="">
          <xdr:nvSpPr>
            <xdr:cNvPr id="1037" name="Object 13" hidden="1">
              <a:extLst>
                <a:ext uri="{63B3BB69-23CF-44E3-9099-C40C66FF867C}">
                  <a14:compatExt spid="_x0000_s1037"/>
                </a:ext>
                <a:ext uri="{FF2B5EF4-FFF2-40B4-BE49-F238E27FC236}">
                  <a16:creationId xmlns:a16="http://schemas.microsoft.com/office/drawing/2014/main" id="{00000000-0008-0000-0200-00000D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32</xdr:row>
          <xdr:rowOff>152400</xdr:rowOff>
        </xdr:from>
        <xdr:to>
          <xdr:col>8</xdr:col>
          <xdr:colOff>736600</xdr:colOff>
          <xdr:row>33</xdr:row>
          <xdr:rowOff>228600</xdr:rowOff>
        </xdr:to>
        <xdr:sp macro="" textlink="">
          <xdr:nvSpPr>
            <xdr:cNvPr id="1038" name="Object 14" hidden="1">
              <a:extLst>
                <a:ext uri="{63B3BB69-23CF-44E3-9099-C40C66FF867C}">
                  <a14:compatExt spid="_x0000_s1038"/>
                </a:ext>
                <a:ext uri="{FF2B5EF4-FFF2-40B4-BE49-F238E27FC236}">
                  <a16:creationId xmlns:a16="http://schemas.microsoft.com/office/drawing/2014/main" id="{00000000-0008-0000-0200-00000E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35</xdr:row>
          <xdr:rowOff>152400</xdr:rowOff>
        </xdr:from>
        <xdr:to>
          <xdr:col>8</xdr:col>
          <xdr:colOff>762000</xdr:colOff>
          <xdr:row>36</xdr:row>
          <xdr:rowOff>152400</xdr:rowOff>
        </xdr:to>
        <xdr:sp macro="" textlink="">
          <xdr:nvSpPr>
            <xdr:cNvPr id="1039" name="Object 15" hidden="1">
              <a:extLst>
                <a:ext uri="{63B3BB69-23CF-44E3-9099-C40C66FF867C}">
                  <a14:compatExt spid="_x0000_s1039"/>
                </a:ext>
                <a:ext uri="{FF2B5EF4-FFF2-40B4-BE49-F238E27FC236}">
                  <a16:creationId xmlns:a16="http://schemas.microsoft.com/office/drawing/2014/main" id="{00000000-0008-0000-0200-00000F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88900</xdr:colOff>
          <xdr:row>38</xdr:row>
          <xdr:rowOff>139700</xdr:rowOff>
        </xdr:from>
        <xdr:to>
          <xdr:col>8</xdr:col>
          <xdr:colOff>749300</xdr:colOff>
          <xdr:row>39</xdr:row>
          <xdr:rowOff>317500</xdr:rowOff>
        </xdr:to>
        <xdr:sp macro="" textlink="">
          <xdr:nvSpPr>
            <xdr:cNvPr id="1040" name="Object 16" hidden="1">
              <a:extLst>
                <a:ext uri="{63B3BB69-23CF-44E3-9099-C40C66FF867C}">
                  <a14:compatExt spid="_x0000_s1040"/>
                </a:ext>
                <a:ext uri="{FF2B5EF4-FFF2-40B4-BE49-F238E27FC236}">
                  <a16:creationId xmlns:a16="http://schemas.microsoft.com/office/drawing/2014/main" id="{00000000-0008-0000-0200-000010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41</xdr:row>
          <xdr:rowOff>254000</xdr:rowOff>
        </xdr:from>
        <xdr:to>
          <xdr:col>8</xdr:col>
          <xdr:colOff>723900</xdr:colOff>
          <xdr:row>42</xdr:row>
          <xdr:rowOff>393700</xdr:rowOff>
        </xdr:to>
        <xdr:sp macro="" textlink="">
          <xdr:nvSpPr>
            <xdr:cNvPr id="1041" name="Object 17" hidden="1">
              <a:extLst>
                <a:ext uri="{63B3BB69-23CF-44E3-9099-C40C66FF867C}">
                  <a14:compatExt spid="_x0000_s1041"/>
                </a:ext>
                <a:ext uri="{FF2B5EF4-FFF2-40B4-BE49-F238E27FC236}">
                  <a16:creationId xmlns:a16="http://schemas.microsoft.com/office/drawing/2014/main" id="{00000000-0008-0000-0200-00001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45</xdr:row>
          <xdr:rowOff>190500</xdr:rowOff>
        </xdr:from>
        <xdr:to>
          <xdr:col>8</xdr:col>
          <xdr:colOff>711200</xdr:colOff>
          <xdr:row>46</xdr:row>
          <xdr:rowOff>355600</xdr:rowOff>
        </xdr:to>
        <xdr:sp macro="" textlink="">
          <xdr:nvSpPr>
            <xdr:cNvPr id="1042" name="Object 18" hidden="1">
              <a:extLst>
                <a:ext uri="{63B3BB69-23CF-44E3-9099-C40C66FF867C}">
                  <a14:compatExt spid="_x0000_s1042"/>
                </a:ext>
                <a:ext uri="{FF2B5EF4-FFF2-40B4-BE49-F238E27FC236}">
                  <a16:creationId xmlns:a16="http://schemas.microsoft.com/office/drawing/2014/main" id="{00000000-0008-0000-0200-000012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48</xdr:row>
          <xdr:rowOff>203200</xdr:rowOff>
        </xdr:from>
        <xdr:to>
          <xdr:col>8</xdr:col>
          <xdr:colOff>723900</xdr:colOff>
          <xdr:row>49</xdr:row>
          <xdr:rowOff>177800</xdr:rowOff>
        </xdr:to>
        <xdr:sp macro="" textlink="">
          <xdr:nvSpPr>
            <xdr:cNvPr id="1043" name="Object 19" hidden="1">
              <a:extLst>
                <a:ext uri="{63B3BB69-23CF-44E3-9099-C40C66FF867C}">
                  <a14:compatExt spid="_x0000_s1043"/>
                </a:ext>
                <a:ext uri="{FF2B5EF4-FFF2-40B4-BE49-F238E27FC236}">
                  <a16:creationId xmlns:a16="http://schemas.microsoft.com/office/drawing/2014/main" id="{00000000-0008-0000-0200-000013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114300</xdr:rowOff>
        </xdr:from>
        <xdr:to>
          <xdr:col>8</xdr:col>
          <xdr:colOff>749300</xdr:colOff>
          <xdr:row>52</xdr:row>
          <xdr:rowOff>114300</xdr:rowOff>
        </xdr:to>
        <xdr:sp macro="" textlink="">
          <xdr:nvSpPr>
            <xdr:cNvPr id="1044" name="Object 20" hidden="1">
              <a:extLst>
                <a:ext uri="{63B3BB69-23CF-44E3-9099-C40C66FF867C}">
                  <a14:compatExt spid="_x0000_s1044"/>
                </a:ext>
                <a:ext uri="{FF2B5EF4-FFF2-40B4-BE49-F238E27FC236}">
                  <a16:creationId xmlns:a16="http://schemas.microsoft.com/office/drawing/2014/main" id="{00000000-0008-0000-0200-000014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54</xdr:row>
          <xdr:rowOff>203200</xdr:rowOff>
        </xdr:from>
        <xdr:to>
          <xdr:col>8</xdr:col>
          <xdr:colOff>723900</xdr:colOff>
          <xdr:row>55</xdr:row>
          <xdr:rowOff>266700</xdr:rowOff>
        </xdr:to>
        <xdr:sp macro="" textlink="">
          <xdr:nvSpPr>
            <xdr:cNvPr id="1045" name="Object 21" hidden="1">
              <a:extLst>
                <a:ext uri="{63B3BB69-23CF-44E3-9099-C40C66FF867C}">
                  <a14:compatExt spid="_x0000_s1045"/>
                </a:ext>
                <a:ext uri="{FF2B5EF4-FFF2-40B4-BE49-F238E27FC236}">
                  <a16:creationId xmlns:a16="http://schemas.microsoft.com/office/drawing/2014/main" id="{00000000-0008-0000-0200-000015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88900</xdr:colOff>
          <xdr:row>57</xdr:row>
          <xdr:rowOff>114300</xdr:rowOff>
        </xdr:from>
        <xdr:to>
          <xdr:col>8</xdr:col>
          <xdr:colOff>736600</xdr:colOff>
          <xdr:row>58</xdr:row>
          <xdr:rowOff>165100</xdr:rowOff>
        </xdr:to>
        <xdr:sp macro="" textlink="">
          <xdr:nvSpPr>
            <xdr:cNvPr id="1046" name="Object 22" hidden="1">
              <a:extLst>
                <a:ext uri="{63B3BB69-23CF-44E3-9099-C40C66FF867C}">
                  <a14:compatExt spid="_x0000_s1046"/>
                </a:ext>
                <a:ext uri="{FF2B5EF4-FFF2-40B4-BE49-F238E27FC236}">
                  <a16:creationId xmlns:a16="http://schemas.microsoft.com/office/drawing/2014/main" id="{00000000-0008-0000-0200-000016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152400</xdr:colOff>
          <xdr:row>60</xdr:row>
          <xdr:rowOff>139700</xdr:rowOff>
        </xdr:from>
        <xdr:to>
          <xdr:col>8</xdr:col>
          <xdr:colOff>660400</xdr:colOff>
          <xdr:row>61</xdr:row>
          <xdr:rowOff>165100</xdr:rowOff>
        </xdr:to>
        <xdr:sp macro="" textlink="">
          <xdr:nvSpPr>
            <xdr:cNvPr id="1047" name="Object 23" hidden="1">
              <a:extLst>
                <a:ext uri="{63B3BB69-23CF-44E3-9099-C40C66FF867C}">
                  <a14:compatExt spid="_x0000_s1047"/>
                </a:ext>
                <a:ext uri="{FF2B5EF4-FFF2-40B4-BE49-F238E27FC236}">
                  <a16:creationId xmlns:a16="http://schemas.microsoft.com/office/drawing/2014/main" id="{00000000-0008-0000-0200-000017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63</xdr:row>
          <xdr:rowOff>228600</xdr:rowOff>
        </xdr:from>
        <xdr:to>
          <xdr:col>8</xdr:col>
          <xdr:colOff>749300</xdr:colOff>
          <xdr:row>64</xdr:row>
          <xdr:rowOff>393700</xdr:rowOff>
        </xdr:to>
        <xdr:sp macro="" textlink="">
          <xdr:nvSpPr>
            <xdr:cNvPr id="1048" name="Object 24" hidden="1">
              <a:extLst>
                <a:ext uri="{63B3BB69-23CF-44E3-9099-C40C66FF867C}">
                  <a14:compatExt spid="_x0000_s1048"/>
                </a:ext>
                <a:ext uri="{FF2B5EF4-FFF2-40B4-BE49-F238E27FC236}">
                  <a16:creationId xmlns:a16="http://schemas.microsoft.com/office/drawing/2014/main" id="{00000000-0008-0000-0200-000018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66</xdr:row>
          <xdr:rowOff>152400</xdr:rowOff>
        </xdr:from>
        <xdr:to>
          <xdr:col>8</xdr:col>
          <xdr:colOff>762000</xdr:colOff>
          <xdr:row>67</xdr:row>
          <xdr:rowOff>330200</xdr:rowOff>
        </xdr:to>
        <xdr:sp macro="" textlink="">
          <xdr:nvSpPr>
            <xdr:cNvPr id="1049" name="Object 25" hidden="1">
              <a:extLst>
                <a:ext uri="{63B3BB69-23CF-44E3-9099-C40C66FF867C}">
                  <a14:compatExt spid="_x0000_s1049"/>
                </a:ext>
                <a:ext uri="{FF2B5EF4-FFF2-40B4-BE49-F238E27FC236}">
                  <a16:creationId xmlns:a16="http://schemas.microsoft.com/office/drawing/2014/main" id="{00000000-0008-0000-0200-000019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88900</xdr:colOff>
          <xdr:row>71</xdr:row>
          <xdr:rowOff>139700</xdr:rowOff>
        </xdr:from>
        <xdr:to>
          <xdr:col>8</xdr:col>
          <xdr:colOff>736600</xdr:colOff>
          <xdr:row>72</xdr:row>
          <xdr:rowOff>317500</xdr:rowOff>
        </xdr:to>
        <xdr:sp macro="" textlink="">
          <xdr:nvSpPr>
            <xdr:cNvPr id="1050" name="Object 26" hidden="1">
              <a:extLst>
                <a:ext uri="{63B3BB69-23CF-44E3-9099-C40C66FF867C}">
                  <a14:compatExt spid="_x0000_s1050"/>
                </a:ext>
                <a:ext uri="{FF2B5EF4-FFF2-40B4-BE49-F238E27FC236}">
                  <a16:creationId xmlns:a16="http://schemas.microsoft.com/office/drawing/2014/main" id="{00000000-0008-0000-0200-00001A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74</xdr:row>
          <xdr:rowOff>152400</xdr:rowOff>
        </xdr:from>
        <xdr:to>
          <xdr:col>8</xdr:col>
          <xdr:colOff>749300</xdr:colOff>
          <xdr:row>75</xdr:row>
          <xdr:rowOff>279400</xdr:rowOff>
        </xdr:to>
        <xdr:sp macro="" textlink="">
          <xdr:nvSpPr>
            <xdr:cNvPr id="1051" name="Object 27" hidden="1">
              <a:extLst>
                <a:ext uri="{63B3BB69-23CF-44E3-9099-C40C66FF867C}">
                  <a14:compatExt spid="_x0000_s1051"/>
                </a:ext>
                <a:ext uri="{FF2B5EF4-FFF2-40B4-BE49-F238E27FC236}">
                  <a16:creationId xmlns:a16="http://schemas.microsoft.com/office/drawing/2014/main" id="{00000000-0008-0000-0200-00001B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77</xdr:row>
          <xdr:rowOff>190500</xdr:rowOff>
        </xdr:from>
        <xdr:to>
          <xdr:col>8</xdr:col>
          <xdr:colOff>762000</xdr:colOff>
          <xdr:row>78</xdr:row>
          <xdr:rowOff>292100</xdr:rowOff>
        </xdr:to>
        <xdr:sp macro="" textlink="">
          <xdr:nvSpPr>
            <xdr:cNvPr id="1052" name="Object 28" hidden="1">
              <a:extLst>
                <a:ext uri="{63B3BB69-23CF-44E3-9099-C40C66FF867C}">
                  <a14:compatExt spid="_x0000_s1052"/>
                </a:ext>
                <a:ext uri="{FF2B5EF4-FFF2-40B4-BE49-F238E27FC236}">
                  <a16:creationId xmlns:a16="http://schemas.microsoft.com/office/drawing/2014/main" id="{00000000-0008-0000-0200-00001C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101600</xdr:colOff>
          <xdr:row>80</xdr:row>
          <xdr:rowOff>190500</xdr:rowOff>
        </xdr:from>
        <xdr:to>
          <xdr:col>8</xdr:col>
          <xdr:colOff>698500</xdr:colOff>
          <xdr:row>81</xdr:row>
          <xdr:rowOff>368300</xdr:rowOff>
        </xdr:to>
        <xdr:sp macro="" textlink="">
          <xdr:nvSpPr>
            <xdr:cNvPr id="1053" name="Object 29" hidden="1">
              <a:extLst>
                <a:ext uri="{63B3BB69-23CF-44E3-9099-C40C66FF867C}">
                  <a14:compatExt spid="_x0000_s1053"/>
                </a:ext>
                <a:ext uri="{FF2B5EF4-FFF2-40B4-BE49-F238E27FC236}">
                  <a16:creationId xmlns:a16="http://schemas.microsoft.com/office/drawing/2014/main" id="{00000000-0008-0000-0200-00001D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83</xdr:row>
          <xdr:rowOff>152400</xdr:rowOff>
        </xdr:from>
        <xdr:to>
          <xdr:col>8</xdr:col>
          <xdr:colOff>673100</xdr:colOff>
          <xdr:row>84</xdr:row>
          <xdr:rowOff>355600</xdr:rowOff>
        </xdr:to>
        <xdr:sp macro="" textlink="">
          <xdr:nvSpPr>
            <xdr:cNvPr id="1054" name="Object 30" hidden="1">
              <a:extLst>
                <a:ext uri="{63B3BB69-23CF-44E3-9099-C40C66FF867C}">
                  <a14:compatExt spid="_x0000_s1054"/>
                </a:ext>
                <a:ext uri="{FF2B5EF4-FFF2-40B4-BE49-F238E27FC236}">
                  <a16:creationId xmlns:a16="http://schemas.microsoft.com/office/drawing/2014/main" id="{00000000-0008-0000-0200-00001E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63500</xdr:colOff>
          <xdr:row>86</xdr:row>
          <xdr:rowOff>177800</xdr:rowOff>
        </xdr:from>
        <xdr:to>
          <xdr:col>8</xdr:col>
          <xdr:colOff>698500</xdr:colOff>
          <xdr:row>87</xdr:row>
          <xdr:rowOff>381000</xdr:rowOff>
        </xdr:to>
        <xdr:sp macro="" textlink="">
          <xdr:nvSpPr>
            <xdr:cNvPr id="1055" name="Object 31" hidden="1">
              <a:extLst>
                <a:ext uri="{63B3BB69-23CF-44E3-9099-C40C66FF867C}">
                  <a14:compatExt spid="_x0000_s1055"/>
                </a:ext>
                <a:ext uri="{FF2B5EF4-FFF2-40B4-BE49-F238E27FC236}">
                  <a16:creationId xmlns:a16="http://schemas.microsoft.com/office/drawing/2014/main" id="{00000000-0008-0000-0200-00001F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88900</xdr:colOff>
          <xdr:row>89</xdr:row>
          <xdr:rowOff>203200</xdr:rowOff>
        </xdr:from>
        <xdr:to>
          <xdr:col>8</xdr:col>
          <xdr:colOff>762000</xdr:colOff>
          <xdr:row>90</xdr:row>
          <xdr:rowOff>393700</xdr:rowOff>
        </xdr:to>
        <xdr:sp macro="" textlink="">
          <xdr:nvSpPr>
            <xdr:cNvPr id="1056" name="Object 32"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92</xdr:row>
          <xdr:rowOff>139700</xdr:rowOff>
        </xdr:from>
        <xdr:to>
          <xdr:col>8</xdr:col>
          <xdr:colOff>774700</xdr:colOff>
          <xdr:row>93</xdr:row>
          <xdr:rowOff>355600</xdr:rowOff>
        </xdr:to>
        <xdr:sp macro="" textlink="">
          <xdr:nvSpPr>
            <xdr:cNvPr id="1057" name="Object 33"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95</xdr:row>
          <xdr:rowOff>152400</xdr:rowOff>
        </xdr:from>
        <xdr:to>
          <xdr:col>8</xdr:col>
          <xdr:colOff>736600</xdr:colOff>
          <xdr:row>96</xdr:row>
          <xdr:rowOff>393700</xdr:rowOff>
        </xdr:to>
        <xdr:sp macro="" textlink="">
          <xdr:nvSpPr>
            <xdr:cNvPr id="1058" name="Object 34"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50800</xdr:colOff>
          <xdr:row>100</xdr:row>
          <xdr:rowOff>203200</xdr:rowOff>
        </xdr:from>
        <xdr:to>
          <xdr:col>8</xdr:col>
          <xdr:colOff>749300</xdr:colOff>
          <xdr:row>101</xdr:row>
          <xdr:rowOff>292100</xdr:rowOff>
        </xdr:to>
        <xdr:sp macro="" textlink="">
          <xdr:nvSpPr>
            <xdr:cNvPr id="1060" name="Object 36" hidden="1">
              <a:extLst>
                <a:ext uri="{63B3BB69-23CF-44E3-9099-C40C66FF867C}">
                  <a14:compatExt spid="_x0000_s1060"/>
                </a:ext>
                <a:ext uri="{FF2B5EF4-FFF2-40B4-BE49-F238E27FC236}">
                  <a16:creationId xmlns:a16="http://schemas.microsoft.com/office/drawing/2014/main" id="{00000000-0008-0000-0200-000024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103</xdr:row>
          <xdr:rowOff>114300</xdr:rowOff>
        </xdr:from>
        <xdr:to>
          <xdr:col>8</xdr:col>
          <xdr:colOff>711200</xdr:colOff>
          <xdr:row>104</xdr:row>
          <xdr:rowOff>419100</xdr:rowOff>
        </xdr:to>
        <xdr:sp macro="" textlink="">
          <xdr:nvSpPr>
            <xdr:cNvPr id="1061" name="Object 37" hidden="1">
              <a:extLst>
                <a:ext uri="{63B3BB69-23CF-44E3-9099-C40C66FF867C}">
                  <a14:compatExt spid="_x0000_s1061"/>
                </a:ext>
                <a:ext uri="{FF2B5EF4-FFF2-40B4-BE49-F238E27FC236}">
                  <a16:creationId xmlns:a16="http://schemas.microsoft.com/office/drawing/2014/main" id="{00000000-0008-0000-0200-0000250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oleObject" Target="../embeddings/oleObject8.bin"/><Relationship Id="rId26" Type="http://schemas.openxmlformats.org/officeDocument/2006/relationships/oleObject" Target="../embeddings/oleObject12.bin"/><Relationship Id="rId39" Type="http://schemas.openxmlformats.org/officeDocument/2006/relationships/image" Target="../media/image18.emf"/><Relationship Id="rId21" Type="http://schemas.openxmlformats.org/officeDocument/2006/relationships/image" Target="../media/image9.emf"/><Relationship Id="rId34" Type="http://schemas.openxmlformats.org/officeDocument/2006/relationships/oleObject" Target="../embeddings/oleObject16.bin"/><Relationship Id="rId42" Type="http://schemas.openxmlformats.org/officeDocument/2006/relationships/oleObject" Target="../embeddings/oleObject20.bin"/><Relationship Id="rId47" Type="http://schemas.openxmlformats.org/officeDocument/2006/relationships/image" Target="../media/image22.emf"/><Relationship Id="rId50" Type="http://schemas.openxmlformats.org/officeDocument/2006/relationships/oleObject" Target="../embeddings/oleObject24.bin"/><Relationship Id="rId55" Type="http://schemas.openxmlformats.org/officeDocument/2006/relationships/image" Target="../media/image26.emf"/><Relationship Id="rId7" Type="http://schemas.openxmlformats.org/officeDocument/2006/relationships/image" Target="../media/image2.emf"/><Relationship Id="rId2" Type="http://schemas.openxmlformats.org/officeDocument/2006/relationships/drawing" Target="../drawings/drawing1.xml"/><Relationship Id="rId16" Type="http://schemas.openxmlformats.org/officeDocument/2006/relationships/oleObject" Target="../embeddings/oleObject7.bin"/><Relationship Id="rId29" Type="http://schemas.openxmlformats.org/officeDocument/2006/relationships/image" Target="../media/image13.emf"/><Relationship Id="rId11" Type="http://schemas.openxmlformats.org/officeDocument/2006/relationships/image" Target="../media/image4.emf"/><Relationship Id="rId24" Type="http://schemas.openxmlformats.org/officeDocument/2006/relationships/oleObject" Target="../embeddings/oleObject11.bin"/><Relationship Id="rId32" Type="http://schemas.openxmlformats.org/officeDocument/2006/relationships/oleObject" Target="../embeddings/oleObject15.bin"/><Relationship Id="rId37" Type="http://schemas.openxmlformats.org/officeDocument/2006/relationships/image" Target="../media/image17.emf"/><Relationship Id="rId40" Type="http://schemas.openxmlformats.org/officeDocument/2006/relationships/oleObject" Target="../embeddings/oleObject19.bin"/><Relationship Id="rId45" Type="http://schemas.openxmlformats.org/officeDocument/2006/relationships/image" Target="../media/image21.emf"/><Relationship Id="rId53" Type="http://schemas.openxmlformats.org/officeDocument/2006/relationships/image" Target="../media/image25.emf"/><Relationship Id="rId58" Type="http://schemas.openxmlformats.org/officeDocument/2006/relationships/comments" Target="../comments1.xml"/><Relationship Id="rId5" Type="http://schemas.openxmlformats.org/officeDocument/2006/relationships/image" Target="../media/image1.emf"/><Relationship Id="rId19" Type="http://schemas.openxmlformats.org/officeDocument/2006/relationships/image" Target="../media/image8.emf"/><Relationship Id="rId4" Type="http://schemas.openxmlformats.org/officeDocument/2006/relationships/oleObject" Target="../embeddings/oleObject1.bin"/><Relationship Id="rId9" Type="http://schemas.openxmlformats.org/officeDocument/2006/relationships/image" Target="../media/image3.emf"/><Relationship Id="rId14" Type="http://schemas.openxmlformats.org/officeDocument/2006/relationships/oleObject" Target="../embeddings/oleObject6.bin"/><Relationship Id="rId22" Type="http://schemas.openxmlformats.org/officeDocument/2006/relationships/oleObject" Target="../embeddings/oleObject10.bin"/><Relationship Id="rId27" Type="http://schemas.openxmlformats.org/officeDocument/2006/relationships/image" Target="../media/image12.emf"/><Relationship Id="rId30" Type="http://schemas.openxmlformats.org/officeDocument/2006/relationships/oleObject" Target="../embeddings/oleObject14.bin"/><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oleObject" Target="../embeddings/oleObject23.bin"/><Relationship Id="rId56" Type="http://schemas.openxmlformats.org/officeDocument/2006/relationships/oleObject" Target="../embeddings/oleObject27.bin"/><Relationship Id="rId8" Type="http://schemas.openxmlformats.org/officeDocument/2006/relationships/oleObject" Target="../embeddings/oleObject3.bin"/><Relationship Id="rId51" Type="http://schemas.openxmlformats.org/officeDocument/2006/relationships/image" Target="../media/image24.emf"/><Relationship Id="rId3" Type="http://schemas.openxmlformats.org/officeDocument/2006/relationships/vmlDrawing" Target="../drawings/vmlDrawing1.vml"/><Relationship Id="rId12" Type="http://schemas.openxmlformats.org/officeDocument/2006/relationships/oleObject" Target="../embeddings/oleObject5.bin"/><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oleObject" Target="../embeddings/oleObject18.bin"/><Relationship Id="rId46" Type="http://schemas.openxmlformats.org/officeDocument/2006/relationships/oleObject" Target="../embeddings/oleObject22.bin"/><Relationship Id="rId20" Type="http://schemas.openxmlformats.org/officeDocument/2006/relationships/oleObject" Target="../embeddings/oleObject9.bin"/><Relationship Id="rId41" Type="http://schemas.openxmlformats.org/officeDocument/2006/relationships/image" Target="../media/image19.emf"/><Relationship Id="rId54" Type="http://schemas.openxmlformats.org/officeDocument/2006/relationships/oleObject" Target="../embeddings/oleObject26.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oleObject" Target="../embeddings/oleObject13.bin"/><Relationship Id="rId36" Type="http://schemas.openxmlformats.org/officeDocument/2006/relationships/oleObject" Target="../embeddings/oleObject17.bin"/><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oleObject" Target="../embeddings/oleObject4.bin"/><Relationship Id="rId31" Type="http://schemas.openxmlformats.org/officeDocument/2006/relationships/image" Target="../media/image14.emf"/><Relationship Id="rId44" Type="http://schemas.openxmlformats.org/officeDocument/2006/relationships/oleObject" Target="../embeddings/oleObject21.bin"/><Relationship Id="rId52" Type="http://schemas.openxmlformats.org/officeDocument/2006/relationships/oleObject" Target="../embeddings/oleObject2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D3" sqref="D3"/>
    </sheetView>
  </sheetViews>
  <sheetFormatPr defaultColWidth="8.81640625" defaultRowHeight="14.5" x14ac:dyDescent="0.35"/>
  <cols>
    <col min="2" max="2" width="60.81640625" customWidth="1"/>
  </cols>
  <sheetData>
    <row r="1" spans="1:2" ht="23" customHeight="1" x14ac:dyDescent="0.35">
      <c r="B1" s="24" t="s">
        <v>37</v>
      </c>
    </row>
    <row r="2" spans="1:2" x14ac:dyDescent="0.35">
      <c r="A2" s="7" t="s">
        <v>1</v>
      </c>
      <c r="B2" s="8"/>
    </row>
    <row r="3" spans="1:2" ht="169" customHeight="1" x14ac:dyDescent="0.35">
      <c r="A3" s="3"/>
      <c r="B3" s="9" t="s">
        <v>2</v>
      </c>
    </row>
    <row r="4" spans="1:2" s="1" customFormat="1" ht="52.5" customHeight="1" x14ac:dyDescent="0.35">
      <c r="A4" s="3"/>
      <c r="B4" s="10" t="s">
        <v>3</v>
      </c>
    </row>
    <row r="5" spans="1:2" s="1" customFormat="1" ht="37.5" customHeight="1" x14ac:dyDescent="0.35">
      <c r="A5" s="4"/>
      <c r="B5" s="10" t="s">
        <v>4</v>
      </c>
    </row>
    <row r="6" spans="1:2" x14ac:dyDescent="0.35">
      <c r="A6" s="7" t="s">
        <v>5</v>
      </c>
      <c r="B6" s="11"/>
    </row>
    <row r="7" spans="1:2" ht="51" customHeight="1" x14ac:dyDescent="0.35">
      <c r="A7" s="4">
        <v>1</v>
      </c>
      <c r="B7" s="10" t="s">
        <v>6</v>
      </c>
    </row>
    <row r="8" spans="1:2" ht="63" customHeight="1" x14ac:dyDescent="0.35">
      <c r="A8" s="4">
        <v>2</v>
      </c>
      <c r="B8" s="10" t="s">
        <v>7</v>
      </c>
    </row>
    <row r="9" spans="1:2" ht="49.5" customHeight="1" x14ac:dyDescent="0.35">
      <c r="A9" s="4">
        <v>3</v>
      </c>
      <c r="B9" s="10" t="s">
        <v>8</v>
      </c>
    </row>
    <row r="10" spans="1:2" ht="48" customHeight="1" x14ac:dyDescent="0.35">
      <c r="A10" s="4">
        <v>4</v>
      </c>
      <c r="B10" s="5" t="s">
        <v>9</v>
      </c>
    </row>
    <row r="11" spans="1:2" ht="40" customHeight="1" x14ac:dyDescent="0.35">
      <c r="A11" s="4">
        <v>5</v>
      </c>
      <c r="B11" s="10" t="s">
        <v>10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15"/>
  <sheetViews>
    <sheetView workbookViewId="0">
      <selection activeCell="C7" sqref="C7"/>
    </sheetView>
  </sheetViews>
  <sheetFormatPr defaultColWidth="8.81640625" defaultRowHeight="14.5" x14ac:dyDescent="0.35"/>
  <cols>
    <col min="2" max="2" width="28.1796875" customWidth="1"/>
    <col min="3" max="3" width="22.36328125" customWidth="1"/>
  </cols>
  <sheetData>
    <row r="4" spans="2:3" x14ac:dyDescent="0.35">
      <c r="B4" s="186" t="s">
        <v>198</v>
      </c>
      <c r="C4" s="187"/>
    </row>
    <row r="5" spans="2:3" x14ac:dyDescent="0.35">
      <c r="B5" s="20" t="s">
        <v>34</v>
      </c>
      <c r="C5" s="21">
        <v>50</v>
      </c>
    </row>
    <row r="6" spans="2:3" x14ac:dyDescent="0.35">
      <c r="B6" s="20" t="s">
        <v>32</v>
      </c>
      <c r="C6" s="22" t="s">
        <v>30</v>
      </c>
    </row>
    <row r="7" spans="2:3" ht="17.5" customHeight="1" x14ac:dyDescent="0.35">
      <c r="B7" s="20" t="s">
        <v>33</v>
      </c>
      <c r="C7" s="23">
        <f>50*75%</f>
        <v>37.5</v>
      </c>
    </row>
    <row r="10" spans="2:3" x14ac:dyDescent="0.35">
      <c r="B10" s="188" t="s">
        <v>35</v>
      </c>
      <c r="C10" s="189"/>
    </row>
    <row r="11" spans="2:3" x14ac:dyDescent="0.35">
      <c r="B11" s="81" t="s">
        <v>192</v>
      </c>
      <c r="C11" s="82" t="s">
        <v>197</v>
      </c>
    </row>
    <row r="12" spans="2:3" x14ac:dyDescent="0.35">
      <c r="B12" s="81" t="s">
        <v>193</v>
      </c>
      <c r="C12" s="80" t="s">
        <v>188</v>
      </c>
    </row>
    <row r="13" spans="2:3" x14ac:dyDescent="0.35">
      <c r="B13" s="81" t="s">
        <v>194</v>
      </c>
      <c r="C13" s="80" t="s">
        <v>189</v>
      </c>
    </row>
    <row r="14" spans="2:3" x14ac:dyDescent="0.35">
      <c r="B14" s="81" t="s">
        <v>195</v>
      </c>
      <c r="C14" s="80" t="s">
        <v>190</v>
      </c>
    </row>
    <row r="15" spans="2:3" x14ac:dyDescent="0.35">
      <c r="B15" s="81" t="s">
        <v>196</v>
      </c>
      <c r="C15" s="80" t="s">
        <v>191</v>
      </c>
    </row>
  </sheetData>
  <mergeCells count="2">
    <mergeCell ref="B4:C4"/>
    <mergeCell ref="B10:C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08"/>
  <sheetViews>
    <sheetView topLeftCell="A14" zoomScaleNormal="100" workbookViewId="0">
      <pane xSplit="4" topLeftCell="E1" activePane="topRight" state="frozen"/>
      <selection activeCell="A10" sqref="A10"/>
      <selection pane="topRight" activeCell="R17" sqref="R17:W17"/>
    </sheetView>
  </sheetViews>
  <sheetFormatPr defaultColWidth="8.81640625" defaultRowHeight="14.5" x14ac:dyDescent="0.35"/>
  <cols>
    <col min="1" max="1" width="4.81640625" style="30" customWidth="1"/>
    <col min="2" max="2" width="5.1796875" style="6" customWidth="1"/>
    <col min="3" max="3" width="7.36328125" style="30" customWidth="1"/>
    <col min="4" max="4" width="29.6328125" customWidth="1"/>
    <col min="5" max="5" width="9.6328125" customWidth="1"/>
    <col min="6" max="6" width="15.453125" customWidth="1"/>
    <col min="7" max="7" width="20.36328125" customWidth="1"/>
    <col min="8" max="8" width="25.6328125" customWidth="1"/>
    <col min="9" max="9" width="11.6328125" customWidth="1"/>
    <col min="10" max="10" width="11" customWidth="1"/>
    <col min="11" max="11" width="12.81640625" customWidth="1"/>
    <col min="12" max="12" width="14" customWidth="1"/>
    <col min="13" max="15" width="12.36328125" style="44" customWidth="1"/>
    <col min="16" max="16" width="1.6328125" customWidth="1"/>
    <col min="17" max="17" width="13.453125" style="94" customWidth="1"/>
    <col min="18" max="18" width="13.1796875" customWidth="1"/>
    <col min="19" max="19" width="15.6328125" customWidth="1"/>
    <col min="20" max="20" width="21.1796875" customWidth="1"/>
    <col min="21" max="21" width="15.81640625" customWidth="1"/>
    <col min="22" max="22" width="16.1796875" customWidth="1"/>
    <col min="23" max="23" width="12.453125" customWidth="1"/>
    <col min="24" max="24" width="1.453125" customWidth="1"/>
    <col min="25" max="27" width="25.453125" customWidth="1"/>
    <col min="28" max="28" width="26.6328125" customWidth="1"/>
    <col min="29" max="29" width="17.6328125" customWidth="1"/>
  </cols>
  <sheetData>
    <row r="1" spans="1:29" ht="21" x14ac:dyDescent="0.5">
      <c r="E1" s="214" t="s">
        <v>185</v>
      </c>
      <c r="F1" s="214"/>
      <c r="G1" s="214"/>
      <c r="H1" s="214"/>
      <c r="I1" s="214"/>
    </row>
    <row r="2" spans="1:29" s="2" customFormat="1" ht="17.5" customHeight="1" x14ac:dyDescent="0.35">
      <c r="A2" s="38"/>
      <c r="B2" s="6"/>
      <c r="C2" s="30"/>
      <c r="H2" s="12"/>
      <c r="M2" s="52"/>
      <c r="N2" s="52"/>
      <c r="O2" s="52"/>
      <c r="Q2" s="156"/>
    </row>
    <row r="3" spans="1:29" s="1" customFormat="1" x14ac:dyDescent="0.35">
      <c r="B3" s="34"/>
      <c r="D3" s="62" t="s">
        <v>183</v>
      </c>
      <c r="E3" s="63">
        <f>575000</f>
        <v>575000</v>
      </c>
      <c r="F3" s="35"/>
      <c r="G3" s="37"/>
      <c r="H3" s="204" t="s">
        <v>179</v>
      </c>
      <c r="I3" s="204"/>
      <c r="J3" s="204"/>
      <c r="K3" s="204"/>
      <c r="L3" s="64"/>
      <c r="M3" s="65"/>
      <c r="N3" s="65"/>
      <c r="O3" s="65"/>
      <c r="P3" s="64"/>
      <c r="Q3" s="93"/>
      <c r="R3" s="64"/>
      <c r="S3" s="64"/>
    </row>
    <row r="4" spans="1:29" s="1" customFormat="1" ht="18" customHeight="1" x14ac:dyDescent="0.35">
      <c r="B4" s="34"/>
      <c r="D4" s="62" t="s">
        <v>182</v>
      </c>
      <c r="E4" s="63">
        <f>I12</f>
        <v>1210505</v>
      </c>
      <c r="F4" s="35"/>
      <c r="G4" s="37"/>
      <c r="H4" s="66" t="s">
        <v>168</v>
      </c>
      <c r="I4" s="67" t="s">
        <v>169</v>
      </c>
      <c r="J4" s="68" t="s">
        <v>186</v>
      </c>
      <c r="K4" s="69" t="s">
        <v>170</v>
      </c>
      <c r="L4" s="64"/>
      <c r="M4" s="65"/>
      <c r="N4" s="65"/>
      <c r="O4" s="65"/>
      <c r="P4" s="64"/>
      <c r="Q4" s="93"/>
      <c r="R4" s="64"/>
      <c r="S4" s="64"/>
    </row>
    <row r="5" spans="1:29" s="1" customFormat="1" x14ac:dyDescent="0.35">
      <c r="B5" s="34"/>
      <c r="D5" s="70" t="s">
        <v>184</v>
      </c>
      <c r="E5" s="71">
        <f>E3-E4</f>
        <v>-635505</v>
      </c>
      <c r="H5" s="50" t="s">
        <v>171</v>
      </c>
      <c r="I5" s="71">
        <f>J5+K5</f>
        <v>0</v>
      </c>
      <c r="J5" s="71">
        <f>M14</f>
        <v>0</v>
      </c>
      <c r="K5" s="72">
        <f>P14</f>
        <v>0</v>
      </c>
      <c r="L5" s="64"/>
      <c r="M5" s="65"/>
      <c r="N5" s="65"/>
      <c r="O5" s="65"/>
      <c r="P5" s="64"/>
      <c r="Q5" s="93"/>
      <c r="R5" s="64"/>
      <c r="S5" s="64"/>
    </row>
    <row r="6" spans="1:29" x14ac:dyDescent="0.35">
      <c r="A6"/>
      <c r="C6"/>
      <c r="H6" s="50" t="s">
        <v>172</v>
      </c>
      <c r="I6" s="51">
        <f>M44</f>
        <v>340000</v>
      </c>
      <c r="J6" s="51">
        <f>N44</f>
        <v>16190.476190476213</v>
      </c>
      <c r="K6" s="61">
        <f>O44</f>
        <v>323809.52380952379</v>
      </c>
      <c r="L6" s="46"/>
      <c r="M6" s="53"/>
      <c r="N6" s="53"/>
      <c r="O6" s="53"/>
      <c r="P6" s="46"/>
      <c r="R6" s="46"/>
      <c r="S6" s="46"/>
    </row>
    <row r="7" spans="1:29" x14ac:dyDescent="0.35">
      <c r="A7"/>
      <c r="C7"/>
      <c r="H7" s="50" t="s">
        <v>173</v>
      </c>
      <c r="I7" s="51">
        <f>M70</f>
        <v>450000</v>
      </c>
      <c r="J7" s="51">
        <f>N70</f>
        <v>21428.571428571464</v>
      </c>
      <c r="K7" s="61">
        <f>O70</f>
        <v>428571.42857142858</v>
      </c>
      <c r="L7" s="46"/>
      <c r="M7" s="53"/>
      <c r="N7" s="53"/>
      <c r="O7" s="53"/>
      <c r="P7" s="46"/>
      <c r="R7" s="46"/>
      <c r="S7" s="46"/>
    </row>
    <row r="8" spans="1:29" x14ac:dyDescent="0.35">
      <c r="A8"/>
      <c r="C8"/>
      <c r="H8" s="50" t="s">
        <v>174</v>
      </c>
      <c r="I8" s="51">
        <f>M99</f>
        <v>320000</v>
      </c>
      <c r="J8" s="51">
        <f>N99</f>
        <v>15238.095238095257</v>
      </c>
      <c r="K8" s="61">
        <f>O99</f>
        <v>304761.90476190473</v>
      </c>
      <c r="L8" s="46"/>
      <c r="M8" s="53"/>
      <c r="N8" s="53"/>
      <c r="O8" s="53"/>
      <c r="P8" s="46"/>
      <c r="R8" s="46"/>
      <c r="S8" s="46"/>
    </row>
    <row r="9" spans="1:29" x14ac:dyDescent="0.35">
      <c r="A9"/>
      <c r="C9"/>
      <c r="H9" s="50" t="s">
        <v>177</v>
      </c>
      <c r="I9" s="51">
        <f>M106</f>
        <v>100505</v>
      </c>
      <c r="J9" s="51">
        <f>N106</f>
        <v>4785.9523809523816</v>
      </c>
      <c r="K9" s="61">
        <f>O106</f>
        <v>95719.047619047618</v>
      </c>
      <c r="L9" s="46"/>
      <c r="M9" s="53"/>
      <c r="N9" s="53"/>
      <c r="O9" s="53"/>
      <c r="P9" s="46"/>
      <c r="R9" s="46"/>
      <c r="S9" s="46"/>
    </row>
    <row r="10" spans="1:29" x14ac:dyDescent="0.35">
      <c r="A10"/>
      <c r="C10"/>
      <c r="H10" s="50" t="s">
        <v>176</v>
      </c>
      <c r="I10" s="60">
        <v>0</v>
      </c>
      <c r="J10" s="61">
        <v>0</v>
      </c>
      <c r="K10" s="61">
        <v>0</v>
      </c>
      <c r="L10" s="46"/>
      <c r="M10" s="53"/>
      <c r="N10" s="53"/>
      <c r="O10" s="53"/>
      <c r="P10" s="46"/>
      <c r="R10" s="46"/>
      <c r="S10" s="46"/>
    </row>
    <row r="11" spans="1:29" x14ac:dyDescent="0.35">
      <c r="A11"/>
      <c r="C11"/>
      <c r="H11" s="50" t="s">
        <v>175</v>
      </c>
      <c r="I11" s="60">
        <v>0</v>
      </c>
      <c r="J11" s="61">
        <v>0</v>
      </c>
      <c r="K11" s="61">
        <v>0</v>
      </c>
      <c r="L11" s="46"/>
      <c r="M11" s="53"/>
      <c r="N11" s="53"/>
      <c r="O11" s="53"/>
      <c r="P11" s="46"/>
      <c r="R11" s="46"/>
      <c r="S11" s="46"/>
    </row>
    <row r="12" spans="1:29" s="83" customFormat="1" ht="18" customHeight="1" x14ac:dyDescent="0.35">
      <c r="B12" s="6"/>
      <c r="H12" s="84" t="s">
        <v>178</v>
      </c>
      <c r="I12" s="85">
        <f>SUM(I5:I11)</f>
        <v>1210505</v>
      </c>
      <c r="J12" s="85">
        <f>SUM(J5:J11)</f>
        <v>57643.095238095317</v>
      </c>
      <c r="K12" s="85">
        <f>SUM(K5:K11)</f>
        <v>1152861.9047619049</v>
      </c>
      <c r="L12" s="32"/>
      <c r="M12" s="86"/>
      <c r="N12" s="86"/>
      <c r="O12" s="86"/>
      <c r="P12" s="32"/>
      <c r="Q12" s="95"/>
      <c r="R12" s="32"/>
      <c r="S12" s="32"/>
    </row>
    <row r="13" spans="1:29" ht="14.5" customHeight="1" x14ac:dyDescent="0.35"/>
    <row r="14" spans="1:29" ht="15" thickBot="1" x14ac:dyDescent="0.4">
      <c r="D14" s="13"/>
      <c r="H14" s="13"/>
      <c r="I14" s="13"/>
      <c r="J14" s="13"/>
    </row>
    <row r="15" spans="1:29" ht="14.5" customHeight="1" thickBot="1" x14ac:dyDescent="0.4">
      <c r="A15" s="39"/>
      <c r="B15" s="192" t="s">
        <v>166</v>
      </c>
      <c r="C15" s="193" t="s">
        <v>0</v>
      </c>
      <c r="D15" s="192" t="s">
        <v>18</v>
      </c>
      <c r="E15" s="195" t="s">
        <v>14</v>
      </c>
      <c r="F15" s="192" t="s">
        <v>15</v>
      </c>
      <c r="G15" s="192" t="s">
        <v>16</v>
      </c>
      <c r="H15" s="195" t="s">
        <v>17</v>
      </c>
      <c r="I15" s="14"/>
      <c r="J15" s="195" t="s">
        <v>19</v>
      </c>
      <c r="K15" s="192" t="s">
        <v>20</v>
      </c>
      <c r="L15" s="192" t="s">
        <v>21</v>
      </c>
      <c r="M15" s="200" t="s">
        <v>22</v>
      </c>
      <c r="N15" s="202" t="s">
        <v>180</v>
      </c>
      <c r="O15" s="202" t="s">
        <v>181</v>
      </c>
      <c r="P15" s="91"/>
      <c r="Q15" s="111"/>
      <c r="R15" s="189" t="s">
        <v>201</v>
      </c>
      <c r="S15" s="201"/>
      <c r="T15" s="201"/>
      <c r="U15" s="201"/>
      <c r="V15" s="201"/>
      <c r="W15" s="201"/>
      <c r="X15" s="15"/>
      <c r="Y15" s="197" t="s">
        <v>199</v>
      </c>
      <c r="Z15" s="198"/>
      <c r="AA15" s="198"/>
      <c r="AB15" s="198"/>
      <c r="AC15" s="199"/>
    </row>
    <row r="16" spans="1:29" s="2" customFormat="1" ht="71" customHeight="1" x14ac:dyDescent="0.35">
      <c r="A16" s="48" t="s">
        <v>13</v>
      </c>
      <c r="B16" s="192"/>
      <c r="C16" s="194"/>
      <c r="D16" s="192"/>
      <c r="E16" s="196"/>
      <c r="F16" s="192"/>
      <c r="G16" s="192"/>
      <c r="H16" s="196"/>
      <c r="I16" s="45" t="s">
        <v>24</v>
      </c>
      <c r="J16" s="196"/>
      <c r="K16" s="192"/>
      <c r="L16" s="192"/>
      <c r="M16" s="200"/>
      <c r="N16" s="203"/>
      <c r="O16" s="203"/>
      <c r="P16" s="91"/>
      <c r="Q16" s="112" t="s">
        <v>199</v>
      </c>
      <c r="R16" s="92" t="s">
        <v>25</v>
      </c>
      <c r="S16" s="16" t="s">
        <v>26</v>
      </c>
      <c r="T16" s="16" t="s">
        <v>27</v>
      </c>
      <c r="U16" s="16" t="s">
        <v>28</v>
      </c>
      <c r="V16" s="16" t="s">
        <v>29</v>
      </c>
      <c r="W16" s="17" t="s">
        <v>200</v>
      </c>
      <c r="X16" s="18"/>
      <c r="Y16" s="140" t="s">
        <v>187</v>
      </c>
      <c r="Z16" s="140" t="s">
        <v>202</v>
      </c>
      <c r="AA16" s="140" t="s">
        <v>31</v>
      </c>
      <c r="AB16" s="152" t="s">
        <v>23</v>
      </c>
      <c r="AC16" s="154" t="s">
        <v>36</v>
      </c>
    </row>
    <row r="17" spans="1:29" ht="15" customHeight="1" x14ac:dyDescent="0.35">
      <c r="A17" s="49"/>
      <c r="B17" s="25"/>
      <c r="C17" s="40"/>
      <c r="D17" s="26"/>
      <c r="E17" s="26"/>
      <c r="F17" s="26"/>
      <c r="G17" s="26"/>
      <c r="H17" s="26"/>
      <c r="I17" s="26"/>
      <c r="J17" s="26"/>
      <c r="K17" s="26"/>
      <c r="L17" s="27"/>
      <c r="M17" s="54"/>
      <c r="N17" s="54"/>
      <c r="O17" s="54"/>
      <c r="P17" s="88"/>
      <c r="Q17" s="157"/>
      <c r="R17" s="190" t="s">
        <v>207</v>
      </c>
      <c r="S17" s="190"/>
      <c r="T17" s="190"/>
      <c r="U17" s="190"/>
      <c r="V17" s="190"/>
      <c r="W17" s="191"/>
      <c r="X17" s="88"/>
      <c r="Y17" s="141"/>
      <c r="Z17" s="141"/>
      <c r="AA17" s="141"/>
      <c r="AB17" s="153"/>
      <c r="AC17" s="153"/>
    </row>
    <row r="18" spans="1:29" ht="20" customHeight="1" x14ac:dyDescent="0.35">
      <c r="A18" s="31" t="s">
        <v>38</v>
      </c>
      <c r="D18" t="s">
        <v>165</v>
      </c>
      <c r="P18" s="15"/>
      <c r="Q18" s="157"/>
      <c r="X18" s="15"/>
      <c r="Y18" s="142"/>
      <c r="Z18" s="142"/>
      <c r="AA18" s="142"/>
      <c r="AB18" s="142"/>
      <c r="AC18" s="142"/>
    </row>
    <row r="19" spans="1:29" ht="20" customHeight="1" x14ac:dyDescent="0.35">
      <c r="A19" s="41"/>
      <c r="B19" s="28"/>
      <c r="C19" s="41"/>
      <c r="D19" s="29"/>
      <c r="E19" s="29"/>
      <c r="F19" s="29"/>
      <c r="G19" s="29"/>
      <c r="H19" s="29"/>
      <c r="I19" s="29"/>
      <c r="J19" s="29"/>
      <c r="K19" s="29"/>
      <c r="L19" s="29"/>
      <c r="M19" s="43"/>
      <c r="N19" s="43"/>
      <c r="O19" s="43"/>
      <c r="P19" s="29"/>
      <c r="Q19" s="158"/>
      <c r="R19" s="29"/>
      <c r="S19" s="29"/>
      <c r="T19" s="29"/>
      <c r="U19" s="29"/>
      <c r="V19" s="29"/>
      <c r="W19" s="29"/>
      <c r="X19" s="29"/>
      <c r="Y19" s="143"/>
      <c r="Z19" s="143"/>
      <c r="AA19" s="143"/>
      <c r="AB19" s="143"/>
      <c r="AC19" s="143"/>
    </row>
    <row r="20" spans="1:29" ht="20" customHeight="1" thickBot="1" x14ac:dyDescent="0.4">
      <c r="A20" s="32" t="s">
        <v>39</v>
      </c>
      <c r="P20" s="15"/>
      <c r="Q20" s="159"/>
      <c r="X20" s="15"/>
      <c r="Y20" s="142"/>
      <c r="Z20" s="142"/>
      <c r="AA20" s="142"/>
      <c r="AB20" s="142"/>
      <c r="AC20" s="142"/>
    </row>
    <row r="21" spans="1:29" s="1" customFormat="1" ht="40" customHeight="1" x14ac:dyDescent="0.35">
      <c r="A21" s="205">
        <v>1</v>
      </c>
      <c r="B21" s="205">
        <v>1</v>
      </c>
      <c r="C21" s="205">
        <v>3.2</v>
      </c>
      <c r="D21" s="212" t="s">
        <v>110</v>
      </c>
      <c r="E21" s="205" t="s">
        <v>44</v>
      </c>
      <c r="F21" s="205" t="s">
        <v>111</v>
      </c>
      <c r="G21" s="207" t="s">
        <v>112</v>
      </c>
      <c r="H21" s="207" t="s">
        <v>113</v>
      </c>
      <c r="I21" s="205"/>
      <c r="J21" s="205" t="s">
        <v>11</v>
      </c>
      <c r="K21" s="205" t="s">
        <v>48</v>
      </c>
      <c r="L21" s="205" t="s">
        <v>48</v>
      </c>
      <c r="M21" s="209">
        <f>80000</f>
        <v>80000</v>
      </c>
      <c r="N21" s="209">
        <f>M21-O21</f>
        <v>3809.5238095238165</v>
      </c>
      <c r="O21" s="209">
        <f>M21/105%</f>
        <v>76190.476190476184</v>
      </c>
      <c r="P21" s="36"/>
      <c r="Q21" s="160" t="s">
        <v>203</v>
      </c>
      <c r="R21" s="113"/>
      <c r="S21" s="114"/>
      <c r="T21" s="114"/>
      <c r="U21" s="114"/>
      <c r="V21" s="114"/>
      <c r="W21" s="115"/>
      <c r="X21" s="36"/>
      <c r="Y21" s="144"/>
      <c r="Z21" s="144"/>
      <c r="AA21" s="144"/>
      <c r="AB21" s="144"/>
      <c r="AC21" s="144"/>
    </row>
    <row r="22" spans="1:29" s="1" customFormat="1" ht="40" customHeight="1" x14ac:dyDescent="0.35">
      <c r="A22" s="206"/>
      <c r="B22" s="206"/>
      <c r="C22" s="206"/>
      <c r="D22" s="213"/>
      <c r="E22" s="206"/>
      <c r="F22" s="206"/>
      <c r="G22" s="208"/>
      <c r="H22" s="208"/>
      <c r="I22" s="206"/>
      <c r="J22" s="206"/>
      <c r="K22" s="206"/>
      <c r="L22" s="206"/>
      <c r="M22" s="209"/>
      <c r="N22" s="209"/>
      <c r="O22" s="209"/>
      <c r="P22" s="36"/>
      <c r="Q22" s="160" t="s">
        <v>204</v>
      </c>
      <c r="R22" s="116"/>
      <c r="S22" s="70"/>
      <c r="T22" s="70"/>
      <c r="U22" s="70"/>
      <c r="V22" s="70"/>
      <c r="W22" s="117"/>
      <c r="X22" s="36"/>
      <c r="Y22" s="144"/>
      <c r="Z22" s="144"/>
      <c r="AA22" s="144"/>
      <c r="AB22" s="144"/>
      <c r="AC22" s="144"/>
    </row>
    <row r="23" spans="1:29" s="1" customFormat="1" ht="5" customHeight="1" x14ac:dyDescent="0.35">
      <c r="A23" s="96"/>
      <c r="B23" s="96"/>
      <c r="C23" s="96"/>
      <c r="D23" s="97"/>
      <c r="E23" s="96"/>
      <c r="F23" s="96"/>
      <c r="G23" s="98"/>
      <c r="H23" s="98"/>
      <c r="I23" s="96"/>
      <c r="J23" s="96"/>
      <c r="K23" s="96"/>
      <c r="L23" s="96"/>
      <c r="M23" s="99"/>
      <c r="N23" s="99"/>
      <c r="O23" s="99"/>
      <c r="P23" s="100"/>
      <c r="Q23" s="161"/>
      <c r="R23" s="118"/>
      <c r="S23" s="101"/>
      <c r="T23" s="101"/>
      <c r="U23" s="101"/>
      <c r="V23" s="101"/>
      <c r="W23" s="119"/>
      <c r="X23" s="100"/>
      <c r="Y23" s="145"/>
      <c r="Z23" s="145"/>
      <c r="AA23" s="145"/>
      <c r="AB23" s="145"/>
      <c r="AC23" s="145"/>
    </row>
    <row r="24" spans="1:29" s="35" customFormat="1" ht="40" customHeight="1" x14ac:dyDescent="0.35">
      <c r="A24" s="210">
        <v>2</v>
      </c>
      <c r="B24" s="210">
        <v>2</v>
      </c>
      <c r="C24" s="210">
        <v>3.3</v>
      </c>
      <c r="D24" s="207" t="s">
        <v>121</v>
      </c>
      <c r="E24" s="210" t="s">
        <v>44</v>
      </c>
      <c r="F24" s="207" t="s">
        <v>122</v>
      </c>
      <c r="G24" s="207" t="s">
        <v>123</v>
      </c>
      <c r="H24" s="207" t="s">
        <v>124</v>
      </c>
      <c r="I24" s="210"/>
      <c r="J24" s="210" t="s">
        <v>11</v>
      </c>
      <c r="K24" s="210" t="s">
        <v>48</v>
      </c>
      <c r="L24" s="210" t="s">
        <v>48</v>
      </c>
      <c r="M24" s="216">
        <v>30000</v>
      </c>
      <c r="N24" s="209">
        <f>M24-O24</f>
        <v>1428.5714285714312</v>
      </c>
      <c r="O24" s="209">
        <f>M24/105%</f>
        <v>28571.428571428569</v>
      </c>
      <c r="P24" s="47"/>
      <c r="Q24" s="160" t="s">
        <v>203</v>
      </c>
      <c r="R24" s="120"/>
      <c r="S24" s="62"/>
      <c r="T24" s="62"/>
      <c r="U24" s="62"/>
      <c r="V24" s="62"/>
      <c r="W24" s="121"/>
      <c r="X24" s="47"/>
      <c r="Y24" s="146"/>
      <c r="Z24" s="146"/>
      <c r="AA24" s="146"/>
      <c r="AB24" s="146"/>
      <c r="AC24" s="146"/>
    </row>
    <row r="25" spans="1:29" s="35" customFormat="1" ht="40" customHeight="1" x14ac:dyDescent="0.35">
      <c r="A25" s="211"/>
      <c r="B25" s="211"/>
      <c r="C25" s="211"/>
      <c r="D25" s="208"/>
      <c r="E25" s="211"/>
      <c r="F25" s="208"/>
      <c r="G25" s="208"/>
      <c r="H25" s="208"/>
      <c r="I25" s="211"/>
      <c r="J25" s="211"/>
      <c r="K25" s="211"/>
      <c r="L25" s="211"/>
      <c r="M25" s="216"/>
      <c r="N25" s="209"/>
      <c r="O25" s="209"/>
      <c r="P25" s="47"/>
      <c r="Q25" s="160" t="s">
        <v>204</v>
      </c>
      <c r="R25" s="120"/>
      <c r="S25" s="62"/>
      <c r="T25" s="62"/>
      <c r="U25" s="62"/>
      <c r="V25" s="62"/>
      <c r="W25" s="121"/>
      <c r="X25" s="47"/>
      <c r="Y25" s="146"/>
      <c r="Z25" s="146"/>
      <c r="AA25" s="146"/>
      <c r="AB25" s="146"/>
      <c r="AC25" s="146"/>
    </row>
    <row r="26" spans="1:29" s="35" customFormat="1" ht="5" customHeight="1" x14ac:dyDescent="0.35">
      <c r="A26" s="102"/>
      <c r="B26" s="102"/>
      <c r="C26" s="102"/>
      <c r="D26" s="98"/>
      <c r="E26" s="102"/>
      <c r="F26" s="98"/>
      <c r="G26" s="98"/>
      <c r="H26" s="98"/>
      <c r="I26" s="102"/>
      <c r="J26" s="102"/>
      <c r="K26" s="102"/>
      <c r="L26" s="102"/>
      <c r="M26" s="103"/>
      <c r="N26" s="99"/>
      <c r="O26" s="104"/>
      <c r="P26" s="105"/>
      <c r="Q26" s="161"/>
      <c r="R26" s="122"/>
      <c r="S26" s="106"/>
      <c r="T26" s="106"/>
      <c r="U26" s="106"/>
      <c r="V26" s="106"/>
      <c r="W26" s="123"/>
      <c r="X26" s="105"/>
      <c r="Y26" s="147"/>
      <c r="Z26" s="147"/>
      <c r="AA26" s="147"/>
      <c r="AB26" s="147"/>
      <c r="AC26" s="147"/>
    </row>
    <row r="27" spans="1:29" s="35" customFormat="1" ht="40" customHeight="1" x14ac:dyDescent="0.35">
      <c r="A27" s="210">
        <v>3</v>
      </c>
      <c r="B27" s="210">
        <v>3</v>
      </c>
      <c r="C27" s="210">
        <v>3.2</v>
      </c>
      <c r="D27" s="207" t="s">
        <v>125</v>
      </c>
      <c r="E27" s="210" t="s">
        <v>44</v>
      </c>
      <c r="F27" s="207" t="s">
        <v>126</v>
      </c>
      <c r="G27" s="207" t="s">
        <v>127</v>
      </c>
      <c r="H27" s="207" t="s">
        <v>128</v>
      </c>
      <c r="I27" s="210"/>
      <c r="J27" s="210" t="s">
        <v>11</v>
      </c>
      <c r="K27" s="210" t="s">
        <v>48</v>
      </c>
      <c r="L27" s="210" t="s">
        <v>48</v>
      </c>
      <c r="M27" s="217">
        <v>45000</v>
      </c>
      <c r="N27" s="209">
        <f>M27-O27</f>
        <v>2142.8571428571449</v>
      </c>
      <c r="O27" s="221">
        <f>M27/105%</f>
        <v>42857.142857142855</v>
      </c>
      <c r="P27" s="47"/>
      <c r="Q27" s="160" t="s">
        <v>203</v>
      </c>
      <c r="R27" s="120"/>
      <c r="S27" s="62"/>
      <c r="T27" s="62"/>
      <c r="U27" s="62"/>
      <c r="V27" s="62"/>
      <c r="W27" s="121"/>
      <c r="X27" s="47"/>
      <c r="Y27" s="146"/>
      <c r="Z27" s="146"/>
      <c r="AA27" s="146"/>
      <c r="AB27" s="146"/>
      <c r="AC27" s="146"/>
    </row>
    <row r="28" spans="1:29" s="35" customFormat="1" ht="40" customHeight="1" x14ac:dyDescent="0.35">
      <c r="A28" s="211"/>
      <c r="B28" s="211"/>
      <c r="C28" s="211"/>
      <c r="D28" s="208"/>
      <c r="E28" s="211"/>
      <c r="F28" s="208"/>
      <c r="G28" s="208"/>
      <c r="H28" s="208"/>
      <c r="I28" s="211"/>
      <c r="J28" s="211"/>
      <c r="K28" s="211"/>
      <c r="L28" s="211"/>
      <c r="M28" s="218"/>
      <c r="N28" s="209"/>
      <c r="O28" s="222"/>
      <c r="P28" s="47"/>
      <c r="Q28" s="160" t="s">
        <v>204</v>
      </c>
      <c r="R28" s="120"/>
      <c r="S28" s="62"/>
      <c r="T28" s="62"/>
      <c r="U28" s="62"/>
      <c r="V28" s="62"/>
      <c r="W28" s="121"/>
      <c r="X28" s="47"/>
      <c r="Y28" s="146"/>
      <c r="Z28" s="146"/>
      <c r="AA28" s="146"/>
      <c r="AB28" s="146"/>
      <c r="AC28" s="146"/>
    </row>
    <row r="29" spans="1:29" s="35" customFormat="1" ht="5" customHeight="1" x14ac:dyDescent="0.35">
      <c r="A29" s="102"/>
      <c r="B29" s="102"/>
      <c r="C29" s="102"/>
      <c r="D29" s="98"/>
      <c r="E29" s="102"/>
      <c r="F29" s="98"/>
      <c r="G29" s="98"/>
      <c r="H29" s="98"/>
      <c r="I29" s="102"/>
      <c r="J29" s="102"/>
      <c r="K29" s="102"/>
      <c r="L29" s="102"/>
      <c r="M29" s="103"/>
      <c r="N29" s="99"/>
      <c r="O29" s="104"/>
      <c r="P29" s="105"/>
      <c r="Q29" s="161"/>
      <c r="R29" s="122"/>
      <c r="S29" s="106"/>
      <c r="T29" s="106"/>
      <c r="U29" s="106"/>
      <c r="V29" s="106"/>
      <c r="W29" s="123"/>
      <c r="X29" s="105"/>
      <c r="Y29" s="147"/>
      <c r="Z29" s="147"/>
      <c r="AA29" s="147"/>
      <c r="AB29" s="147"/>
      <c r="AC29" s="147"/>
    </row>
    <row r="30" spans="1:29" s="35" customFormat="1" ht="40" customHeight="1" x14ac:dyDescent="0.35">
      <c r="A30" s="210">
        <v>4</v>
      </c>
      <c r="B30" s="210">
        <v>4</v>
      </c>
      <c r="C30" s="210">
        <v>3.3</v>
      </c>
      <c r="D30" s="207" t="s">
        <v>129</v>
      </c>
      <c r="E30" s="210" t="s">
        <v>44</v>
      </c>
      <c r="F30" s="210" t="s">
        <v>130</v>
      </c>
      <c r="G30" s="207" t="s">
        <v>131</v>
      </c>
      <c r="H30" s="207" t="s">
        <v>132</v>
      </c>
      <c r="I30" s="210"/>
      <c r="J30" s="210" t="s">
        <v>12</v>
      </c>
      <c r="K30" s="210" t="s">
        <v>105</v>
      </c>
      <c r="L30" s="210" t="s">
        <v>105</v>
      </c>
      <c r="M30" s="217">
        <v>40000</v>
      </c>
      <c r="N30" s="219">
        <f>M30-O30</f>
        <v>1904.7619047619082</v>
      </c>
      <c r="O30" s="219">
        <f>M30/105%</f>
        <v>38095.238095238092</v>
      </c>
      <c r="P30" s="47"/>
      <c r="Q30" s="160" t="s">
        <v>203</v>
      </c>
      <c r="R30" s="120"/>
      <c r="S30" s="62"/>
      <c r="T30" s="62"/>
      <c r="U30" s="62"/>
      <c r="V30" s="62"/>
      <c r="W30" s="121"/>
      <c r="X30" s="47"/>
      <c r="Y30" s="146"/>
      <c r="Z30" s="146"/>
      <c r="AA30" s="146"/>
      <c r="AB30" s="146"/>
      <c r="AC30" s="146"/>
    </row>
    <row r="31" spans="1:29" s="35" customFormat="1" ht="40" customHeight="1" x14ac:dyDescent="0.35">
      <c r="A31" s="211"/>
      <c r="B31" s="211"/>
      <c r="C31" s="211"/>
      <c r="D31" s="208"/>
      <c r="E31" s="211"/>
      <c r="F31" s="211"/>
      <c r="G31" s="208"/>
      <c r="H31" s="208"/>
      <c r="I31" s="211"/>
      <c r="J31" s="211"/>
      <c r="K31" s="211"/>
      <c r="L31" s="211"/>
      <c r="M31" s="223"/>
      <c r="N31" s="220"/>
      <c r="O31" s="220"/>
      <c r="P31" s="47"/>
      <c r="Q31" s="160" t="s">
        <v>204</v>
      </c>
      <c r="R31" s="120"/>
      <c r="S31" s="62"/>
      <c r="T31" s="62"/>
      <c r="U31" s="62"/>
      <c r="V31" s="62"/>
      <c r="W31" s="121"/>
      <c r="X31" s="47"/>
      <c r="Y31" s="146"/>
      <c r="Z31" s="146"/>
      <c r="AA31" s="146"/>
      <c r="AB31" s="146"/>
      <c r="AC31" s="146"/>
    </row>
    <row r="32" spans="1:29" s="35" customFormat="1" ht="5" customHeight="1" x14ac:dyDescent="0.35">
      <c r="A32" s="102"/>
      <c r="B32" s="102"/>
      <c r="C32" s="102"/>
      <c r="D32" s="98"/>
      <c r="E32" s="102"/>
      <c r="F32" s="98"/>
      <c r="G32" s="98"/>
      <c r="H32" s="98"/>
      <c r="I32" s="102"/>
      <c r="J32" s="102"/>
      <c r="K32" s="102"/>
      <c r="L32" s="102"/>
      <c r="M32" s="103"/>
      <c r="N32" s="99"/>
      <c r="O32" s="104"/>
      <c r="P32" s="105"/>
      <c r="Q32" s="161"/>
      <c r="R32" s="122"/>
      <c r="S32" s="106"/>
      <c r="T32" s="106"/>
      <c r="U32" s="106"/>
      <c r="V32" s="106"/>
      <c r="W32" s="123"/>
      <c r="X32" s="105"/>
      <c r="Y32" s="147"/>
      <c r="Z32" s="147"/>
      <c r="AA32" s="147"/>
      <c r="AB32" s="147"/>
      <c r="AC32" s="147"/>
    </row>
    <row r="33" spans="1:29" s="35" customFormat="1" ht="40" customHeight="1" x14ac:dyDescent="0.35">
      <c r="A33" s="210">
        <v>5</v>
      </c>
      <c r="B33" s="210">
        <v>5</v>
      </c>
      <c r="C33" s="210">
        <v>3.1</v>
      </c>
      <c r="D33" s="207" t="s">
        <v>133</v>
      </c>
      <c r="E33" s="210" t="s">
        <v>135</v>
      </c>
      <c r="F33" s="207" t="s">
        <v>134</v>
      </c>
      <c r="G33" s="207" t="s">
        <v>136</v>
      </c>
      <c r="H33" s="225" t="s">
        <v>205</v>
      </c>
      <c r="I33" s="210"/>
      <c r="J33" s="210" t="s">
        <v>12</v>
      </c>
      <c r="K33" s="210" t="s">
        <v>48</v>
      </c>
      <c r="L33" s="210" t="s">
        <v>48</v>
      </c>
      <c r="M33" s="224">
        <v>25000</v>
      </c>
      <c r="N33" s="219">
        <f>M33-O33</f>
        <v>1190.4761904761908</v>
      </c>
      <c r="O33" s="219">
        <f>M33/105%</f>
        <v>23809.523809523809</v>
      </c>
      <c r="P33" s="47"/>
      <c r="Q33" s="160" t="s">
        <v>203</v>
      </c>
      <c r="R33" s="120"/>
      <c r="S33" s="62"/>
      <c r="T33" s="62"/>
      <c r="U33" s="62"/>
      <c r="V33" s="62"/>
      <c r="W33" s="121"/>
      <c r="X33" s="47"/>
      <c r="Y33" s="146"/>
      <c r="Z33" s="146"/>
      <c r="AA33" s="146"/>
      <c r="AB33" s="146"/>
      <c r="AC33" s="146"/>
    </row>
    <row r="34" spans="1:29" s="35" customFormat="1" ht="40" customHeight="1" x14ac:dyDescent="0.35">
      <c r="A34" s="211"/>
      <c r="B34" s="211"/>
      <c r="C34" s="211"/>
      <c r="D34" s="208"/>
      <c r="E34" s="211"/>
      <c r="F34" s="208"/>
      <c r="G34" s="208"/>
      <c r="H34" s="226"/>
      <c r="I34" s="211"/>
      <c r="J34" s="211"/>
      <c r="K34" s="211"/>
      <c r="L34" s="211"/>
      <c r="M34" s="223"/>
      <c r="N34" s="220"/>
      <c r="O34" s="220"/>
      <c r="P34" s="47"/>
      <c r="Q34" s="160" t="s">
        <v>204</v>
      </c>
      <c r="R34" s="120"/>
      <c r="S34" s="62"/>
      <c r="T34" s="62"/>
      <c r="U34" s="62"/>
      <c r="V34" s="62"/>
      <c r="W34" s="121"/>
      <c r="X34" s="47"/>
      <c r="Y34" s="146"/>
      <c r="Z34" s="146"/>
      <c r="AA34" s="146"/>
      <c r="AB34" s="146"/>
      <c r="AC34" s="146"/>
    </row>
    <row r="35" spans="1:29" s="35" customFormat="1" ht="5" customHeight="1" x14ac:dyDescent="0.35">
      <c r="A35" s="102"/>
      <c r="B35" s="102"/>
      <c r="C35" s="102"/>
      <c r="D35" s="98"/>
      <c r="E35" s="102"/>
      <c r="F35" s="98"/>
      <c r="G35" s="98"/>
      <c r="H35" s="98"/>
      <c r="I35" s="102"/>
      <c r="J35" s="102"/>
      <c r="K35" s="102"/>
      <c r="L35" s="102"/>
      <c r="M35" s="103"/>
      <c r="N35" s="99"/>
      <c r="O35" s="104"/>
      <c r="P35" s="105"/>
      <c r="Q35" s="161"/>
      <c r="R35" s="122"/>
      <c r="S35" s="106"/>
      <c r="T35" s="106"/>
      <c r="U35" s="106"/>
      <c r="V35" s="106"/>
      <c r="W35" s="123"/>
      <c r="X35" s="105"/>
      <c r="Y35" s="147"/>
      <c r="Z35" s="147"/>
      <c r="AA35" s="147"/>
      <c r="AB35" s="147"/>
      <c r="AC35" s="147"/>
    </row>
    <row r="36" spans="1:29" s="35" customFormat="1" ht="40" customHeight="1" x14ac:dyDescent="0.35">
      <c r="A36" s="210">
        <v>6</v>
      </c>
      <c r="B36" s="210">
        <v>6</v>
      </c>
      <c r="C36" s="210">
        <v>3.2</v>
      </c>
      <c r="D36" s="207" t="s">
        <v>137</v>
      </c>
      <c r="E36" s="210" t="s">
        <v>44</v>
      </c>
      <c r="F36" s="207" t="s">
        <v>138</v>
      </c>
      <c r="G36" s="207" t="s">
        <v>139</v>
      </c>
      <c r="H36" s="207" t="s">
        <v>140</v>
      </c>
      <c r="I36" s="210"/>
      <c r="J36" s="210" t="s">
        <v>11</v>
      </c>
      <c r="K36" s="210" t="s">
        <v>48</v>
      </c>
      <c r="L36" s="210" t="s">
        <v>48</v>
      </c>
      <c r="M36" s="224">
        <v>50000</v>
      </c>
      <c r="N36" s="219">
        <f>M36-O36</f>
        <v>2380.9523809523816</v>
      </c>
      <c r="O36" s="219">
        <f>M36/105%</f>
        <v>47619.047619047618</v>
      </c>
      <c r="P36" s="47"/>
      <c r="Q36" s="160" t="s">
        <v>203</v>
      </c>
      <c r="R36" s="120"/>
      <c r="S36" s="62"/>
      <c r="T36" s="62"/>
      <c r="U36" s="62"/>
      <c r="V36" s="62"/>
      <c r="W36" s="121"/>
      <c r="X36" s="47"/>
      <c r="Y36" s="146"/>
      <c r="Z36" s="146"/>
      <c r="AA36" s="146"/>
      <c r="AB36" s="146"/>
      <c r="AC36" s="146"/>
    </row>
    <row r="37" spans="1:29" s="35" customFormat="1" ht="40" customHeight="1" x14ac:dyDescent="0.35">
      <c r="A37" s="211"/>
      <c r="B37" s="211"/>
      <c r="C37" s="211"/>
      <c r="D37" s="208"/>
      <c r="E37" s="211"/>
      <c r="F37" s="208"/>
      <c r="G37" s="208"/>
      <c r="H37" s="208"/>
      <c r="I37" s="211"/>
      <c r="J37" s="211"/>
      <c r="K37" s="211"/>
      <c r="L37" s="211"/>
      <c r="M37" s="223"/>
      <c r="N37" s="220"/>
      <c r="O37" s="220"/>
      <c r="P37" s="47"/>
      <c r="Q37" s="160" t="s">
        <v>204</v>
      </c>
      <c r="R37" s="120"/>
      <c r="S37" s="62"/>
      <c r="T37" s="62"/>
      <c r="U37" s="62"/>
      <c r="V37" s="62"/>
      <c r="W37" s="121"/>
      <c r="X37" s="47"/>
      <c r="Y37" s="146"/>
      <c r="Z37" s="146"/>
      <c r="AA37" s="146"/>
      <c r="AB37" s="146"/>
      <c r="AC37" s="146"/>
    </row>
    <row r="38" spans="1:29" s="35" customFormat="1" ht="5" customHeight="1" x14ac:dyDescent="0.35">
      <c r="A38" s="102"/>
      <c r="B38" s="102"/>
      <c r="C38" s="102"/>
      <c r="D38" s="98"/>
      <c r="E38" s="102"/>
      <c r="F38" s="98"/>
      <c r="G38" s="98"/>
      <c r="H38" s="98"/>
      <c r="I38" s="102"/>
      <c r="J38" s="102"/>
      <c r="K38" s="102"/>
      <c r="L38" s="102"/>
      <c r="M38" s="103"/>
      <c r="N38" s="99"/>
      <c r="O38" s="104"/>
      <c r="P38" s="105"/>
      <c r="Q38" s="161"/>
      <c r="R38" s="122"/>
      <c r="S38" s="106"/>
      <c r="T38" s="106"/>
      <c r="U38" s="106"/>
      <c r="V38" s="106"/>
      <c r="W38" s="123"/>
      <c r="X38" s="105"/>
      <c r="Y38" s="147"/>
      <c r="Z38" s="147"/>
      <c r="AA38" s="147"/>
      <c r="AB38" s="147"/>
      <c r="AC38" s="147"/>
    </row>
    <row r="39" spans="1:29" s="35" customFormat="1" ht="40" customHeight="1" x14ac:dyDescent="0.35">
      <c r="A39" s="210">
        <v>7</v>
      </c>
      <c r="B39" s="210">
        <v>7</v>
      </c>
      <c r="C39" s="210">
        <v>3.2</v>
      </c>
      <c r="D39" s="207" t="s">
        <v>141</v>
      </c>
      <c r="E39" s="210" t="s">
        <v>142</v>
      </c>
      <c r="F39" s="207" t="s">
        <v>143</v>
      </c>
      <c r="G39" s="207" t="s">
        <v>144</v>
      </c>
      <c r="H39" s="207" t="s">
        <v>145</v>
      </c>
      <c r="I39" s="210"/>
      <c r="J39" s="210" t="s">
        <v>12</v>
      </c>
      <c r="K39" s="210" t="s">
        <v>105</v>
      </c>
      <c r="L39" s="210" t="s">
        <v>105</v>
      </c>
      <c r="M39" s="224">
        <f>40000</f>
        <v>40000</v>
      </c>
      <c r="N39" s="219">
        <f>M39-O39</f>
        <v>1904.7619047619082</v>
      </c>
      <c r="O39" s="219">
        <f>M39/105%</f>
        <v>38095.238095238092</v>
      </c>
      <c r="P39" s="47"/>
      <c r="Q39" s="160" t="s">
        <v>203</v>
      </c>
      <c r="R39" s="120"/>
      <c r="S39" s="62"/>
      <c r="T39" s="62"/>
      <c r="U39" s="62"/>
      <c r="V39" s="62"/>
      <c r="W39" s="121"/>
      <c r="X39" s="47"/>
      <c r="Y39" s="146"/>
      <c r="Z39" s="146"/>
      <c r="AA39" s="146"/>
      <c r="AB39" s="146"/>
      <c r="AC39" s="146"/>
    </row>
    <row r="40" spans="1:29" s="35" customFormat="1" ht="40" customHeight="1" x14ac:dyDescent="0.35">
      <c r="A40" s="211"/>
      <c r="B40" s="211"/>
      <c r="C40" s="211"/>
      <c r="D40" s="208"/>
      <c r="E40" s="211"/>
      <c r="F40" s="208"/>
      <c r="G40" s="208"/>
      <c r="H40" s="208"/>
      <c r="I40" s="211"/>
      <c r="J40" s="211"/>
      <c r="K40" s="211"/>
      <c r="L40" s="211"/>
      <c r="M40" s="223"/>
      <c r="N40" s="220"/>
      <c r="O40" s="220"/>
      <c r="P40" s="47"/>
      <c r="Q40" s="160" t="s">
        <v>204</v>
      </c>
      <c r="R40" s="120"/>
      <c r="S40" s="62"/>
      <c r="T40" s="62"/>
      <c r="U40" s="62"/>
      <c r="V40" s="62"/>
      <c r="W40" s="121"/>
      <c r="X40" s="47"/>
      <c r="Y40" s="146"/>
      <c r="Z40" s="146"/>
      <c r="AA40" s="146"/>
      <c r="AB40" s="146"/>
      <c r="AC40" s="146"/>
    </row>
    <row r="41" spans="1:29" s="35" customFormat="1" ht="5" customHeight="1" x14ac:dyDescent="0.35">
      <c r="A41" s="102"/>
      <c r="B41" s="102"/>
      <c r="C41" s="102"/>
      <c r="D41" s="98"/>
      <c r="E41" s="102"/>
      <c r="F41" s="98"/>
      <c r="G41" s="98"/>
      <c r="H41" s="98"/>
      <c r="I41" s="102"/>
      <c r="J41" s="102"/>
      <c r="K41" s="102"/>
      <c r="L41" s="102"/>
      <c r="M41" s="103"/>
      <c r="N41" s="99"/>
      <c r="O41" s="104"/>
      <c r="P41" s="105"/>
      <c r="Q41" s="161"/>
      <c r="R41" s="122"/>
      <c r="S41" s="106"/>
      <c r="T41" s="106"/>
      <c r="U41" s="106"/>
      <c r="V41" s="106"/>
      <c r="W41" s="123"/>
      <c r="X41" s="105"/>
      <c r="Y41" s="147"/>
      <c r="Z41" s="147"/>
      <c r="AA41" s="147"/>
      <c r="AB41" s="147"/>
      <c r="AC41" s="147"/>
    </row>
    <row r="42" spans="1:29" s="1" customFormat="1" ht="40" customHeight="1" x14ac:dyDescent="0.35">
      <c r="A42" s="205">
        <v>8</v>
      </c>
      <c r="B42" s="205">
        <v>8</v>
      </c>
      <c r="C42" s="205">
        <v>3.1</v>
      </c>
      <c r="D42" s="207" t="s">
        <v>146</v>
      </c>
      <c r="E42" s="205" t="s">
        <v>44</v>
      </c>
      <c r="F42" s="227" t="s">
        <v>206</v>
      </c>
      <c r="G42" s="207" t="s">
        <v>147</v>
      </c>
      <c r="H42" s="207" t="s">
        <v>148</v>
      </c>
      <c r="I42" s="205"/>
      <c r="J42" s="205" t="s">
        <v>11</v>
      </c>
      <c r="K42" s="205" t="s">
        <v>48</v>
      </c>
      <c r="L42" s="205" t="s">
        <v>48</v>
      </c>
      <c r="M42" s="219">
        <f>30000</f>
        <v>30000</v>
      </c>
      <c r="N42" s="219">
        <f>M42-O42</f>
        <v>1428.5714285714312</v>
      </c>
      <c r="O42" s="219">
        <f>M42/105%</f>
        <v>28571.428571428569</v>
      </c>
      <c r="P42" s="36"/>
      <c r="Q42" s="160" t="s">
        <v>203</v>
      </c>
      <c r="R42" s="116"/>
      <c r="S42" s="70"/>
      <c r="T42" s="70"/>
      <c r="U42" s="70"/>
      <c r="V42" s="70"/>
      <c r="W42" s="117"/>
      <c r="X42" s="36"/>
      <c r="Y42" s="144"/>
      <c r="Z42" s="144"/>
      <c r="AA42" s="144"/>
      <c r="AB42" s="144"/>
      <c r="AC42" s="144"/>
    </row>
    <row r="43" spans="1:29" s="1" customFormat="1" ht="40" customHeight="1" x14ac:dyDescent="0.35">
      <c r="A43" s="206"/>
      <c r="B43" s="206"/>
      <c r="C43" s="206"/>
      <c r="D43" s="208"/>
      <c r="E43" s="206"/>
      <c r="F43" s="228"/>
      <c r="G43" s="208"/>
      <c r="H43" s="208"/>
      <c r="I43" s="206"/>
      <c r="J43" s="206"/>
      <c r="K43" s="206"/>
      <c r="L43" s="206"/>
      <c r="M43" s="220"/>
      <c r="N43" s="220"/>
      <c r="O43" s="220"/>
      <c r="P43" s="36"/>
      <c r="Q43" s="160" t="s">
        <v>204</v>
      </c>
      <c r="R43" s="116"/>
      <c r="S43" s="70"/>
      <c r="T43" s="70"/>
      <c r="U43" s="70"/>
      <c r="V43" s="70"/>
      <c r="W43" s="117"/>
      <c r="X43" s="36"/>
      <c r="Y43" s="148"/>
      <c r="Z43" s="148"/>
      <c r="AA43" s="148"/>
      <c r="AB43" s="148"/>
      <c r="AC43" s="148"/>
    </row>
    <row r="44" spans="1:29" x14ac:dyDescent="0.35">
      <c r="A44" s="55"/>
      <c r="B44" s="56"/>
      <c r="C44" s="55"/>
      <c r="D44" s="57"/>
      <c r="E44" s="57"/>
      <c r="F44" s="57"/>
      <c r="G44" s="57"/>
      <c r="H44" s="57"/>
      <c r="I44" s="57"/>
      <c r="J44" s="57"/>
      <c r="K44" s="57"/>
      <c r="L44" s="58" t="s">
        <v>152</v>
      </c>
      <c r="M44" s="59">
        <f>SUM(M21:M42)</f>
        <v>340000</v>
      </c>
      <c r="N44" s="59">
        <f>SUM(N21:N42)</f>
        <v>16190.476190476213</v>
      </c>
      <c r="O44" s="59">
        <f>SUM(O21:O42)</f>
        <v>323809.52380952379</v>
      </c>
      <c r="P44" s="29"/>
      <c r="Q44" s="158"/>
      <c r="R44" s="124"/>
      <c r="S44" s="57"/>
      <c r="T44" s="57"/>
      <c r="U44" s="57"/>
      <c r="V44" s="57"/>
      <c r="W44" s="125"/>
      <c r="X44" s="29"/>
      <c r="Y44" s="143"/>
      <c r="Z44" s="143"/>
      <c r="AA44" s="141"/>
      <c r="AB44" s="141"/>
      <c r="AC44" s="141"/>
    </row>
    <row r="45" spans="1:29" x14ac:dyDescent="0.35">
      <c r="A45" s="31" t="s">
        <v>40</v>
      </c>
      <c r="P45" s="87"/>
      <c r="Q45" s="159"/>
      <c r="R45" s="126"/>
      <c r="S45" s="73"/>
      <c r="T45" s="73"/>
      <c r="U45" s="73"/>
      <c r="V45" s="73"/>
      <c r="W45" s="127"/>
      <c r="X45" s="15"/>
      <c r="Y45" s="142"/>
      <c r="Z45" s="142"/>
      <c r="AA45" s="142"/>
      <c r="AB45" s="142"/>
      <c r="AC45" s="142"/>
    </row>
    <row r="46" spans="1:29" s="1" customFormat="1" ht="40" customHeight="1" x14ac:dyDescent="0.35">
      <c r="A46" s="205">
        <v>9</v>
      </c>
      <c r="B46" s="205">
        <v>1</v>
      </c>
      <c r="C46" s="205">
        <v>4.2</v>
      </c>
      <c r="D46" s="207" t="s">
        <v>43</v>
      </c>
      <c r="E46" s="205" t="s">
        <v>44</v>
      </c>
      <c r="F46" s="205" t="s">
        <v>45</v>
      </c>
      <c r="G46" s="207" t="s">
        <v>46</v>
      </c>
      <c r="H46" s="207" t="s">
        <v>47</v>
      </c>
      <c r="I46" s="205"/>
      <c r="J46" s="205" t="s">
        <v>11</v>
      </c>
      <c r="K46" s="205" t="s">
        <v>48</v>
      </c>
      <c r="L46" s="205" t="s">
        <v>48</v>
      </c>
      <c r="M46" s="219">
        <v>120000</v>
      </c>
      <c r="N46" s="219">
        <f>M46-O46</f>
        <v>5714.2857142857247</v>
      </c>
      <c r="O46" s="219">
        <f>M46/105%</f>
        <v>114285.71428571428</v>
      </c>
      <c r="P46" s="36"/>
      <c r="Q46" s="160" t="s">
        <v>203</v>
      </c>
      <c r="R46" s="116"/>
      <c r="S46" s="70"/>
      <c r="T46" s="70"/>
      <c r="U46" s="70"/>
      <c r="V46" s="70"/>
      <c r="W46" s="117"/>
      <c r="X46" s="36"/>
      <c r="Y46" s="144"/>
      <c r="Z46" s="144"/>
      <c r="AA46" s="144"/>
      <c r="AB46" s="144"/>
      <c r="AC46" s="144"/>
    </row>
    <row r="47" spans="1:29" s="1" customFormat="1" ht="40" customHeight="1" x14ac:dyDescent="0.35">
      <c r="A47" s="206"/>
      <c r="B47" s="206"/>
      <c r="C47" s="206"/>
      <c r="D47" s="208"/>
      <c r="E47" s="206"/>
      <c r="F47" s="206"/>
      <c r="G47" s="208"/>
      <c r="H47" s="208"/>
      <c r="I47" s="206"/>
      <c r="J47" s="206"/>
      <c r="K47" s="206"/>
      <c r="L47" s="206"/>
      <c r="M47" s="220"/>
      <c r="N47" s="220"/>
      <c r="O47" s="220"/>
      <c r="P47" s="36"/>
      <c r="Q47" s="160" t="s">
        <v>204</v>
      </c>
      <c r="R47" s="116"/>
      <c r="S47" s="70"/>
      <c r="T47" s="70"/>
      <c r="U47" s="70"/>
      <c r="V47" s="70"/>
      <c r="W47" s="117"/>
      <c r="X47" s="36"/>
      <c r="Y47" s="144"/>
      <c r="Z47" s="144"/>
      <c r="AA47" s="144"/>
      <c r="AB47" s="144"/>
      <c r="AC47" s="144"/>
    </row>
    <row r="48" spans="1:29" s="35" customFormat="1" ht="5" customHeight="1" x14ac:dyDescent="0.35">
      <c r="A48" s="102"/>
      <c r="B48" s="102"/>
      <c r="C48" s="102"/>
      <c r="D48" s="98"/>
      <c r="E48" s="102"/>
      <c r="F48" s="98"/>
      <c r="G48" s="98"/>
      <c r="H48" s="98"/>
      <c r="I48" s="102"/>
      <c r="J48" s="102"/>
      <c r="K48" s="102"/>
      <c r="L48" s="102"/>
      <c r="M48" s="103"/>
      <c r="N48" s="99"/>
      <c r="O48" s="104"/>
      <c r="P48" s="105"/>
      <c r="Q48" s="161"/>
      <c r="R48" s="122"/>
      <c r="S48" s="106"/>
      <c r="T48" s="106"/>
      <c r="U48" s="106"/>
      <c r="V48" s="106"/>
      <c r="W48" s="123"/>
      <c r="X48" s="105"/>
      <c r="Y48" s="147"/>
      <c r="Z48" s="147"/>
      <c r="AA48" s="147"/>
      <c r="AB48" s="147"/>
      <c r="AC48" s="147"/>
    </row>
    <row r="49" spans="1:29" s="1" customFormat="1" ht="40" customHeight="1" x14ac:dyDescent="0.35">
      <c r="A49" s="205">
        <v>10</v>
      </c>
      <c r="B49" s="205">
        <v>2</v>
      </c>
      <c r="C49" s="205" t="s">
        <v>50</v>
      </c>
      <c r="D49" s="207" t="s">
        <v>49</v>
      </c>
      <c r="E49" s="205" t="s">
        <v>44</v>
      </c>
      <c r="F49" s="207" t="s">
        <v>51</v>
      </c>
      <c r="G49" s="207" t="s">
        <v>52</v>
      </c>
      <c r="H49" s="207" t="s">
        <v>53</v>
      </c>
      <c r="I49" s="205"/>
      <c r="J49" s="210" t="s">
        <v>11</v>
      </c>
      <c r="K49" s="210" t="s">
        <v>150</v>
      </c>
      <c r="L49" s="205" t="s">
        <v>48</v>
      </c>
      <c r="M49" s="219">
        <f>80000</f>
        <v>80000</v>
      </c>
      <c r="N49" s="219">
        <f>M49-O49</f>
        <v>3809.5238095238165</v>
      </c>
      <c r="O49" s="219">
        <f>M49/105%</f>
        <v>76190.476190476184</v>
      </c>
      <c r="P49" s="36"/>
      <c r="Q49" s="160" t="s">
        <v>203</v>
      </c>
      <c r="R49" s="116"/>
      <c r="S49" s="70"/>
      <c r="T49" s="70"/>
      <c r="U49" s="70"/>
      <c r="V49" s="70"/>
      <c r="W49" s="117"/>
      <c r="X49" s="36"/>
      <c r="Y49" s="144"/>
      <c r="Z49" s="144"/>
      <c r="AA49" s="144"/>
      <c r="AB49" s="144"/>
      <c r="AC49" s="144"/>
    </row>
    <row r="50" spans="1:29" s="1" customFormat="1" ht="40" customHeight="1" x14ac:dyDescent="0.35">
      <c r="A50" s="206"/>
      <c r="B50" s="206"/>
      <c r="C50" s="206"/>
      <c r="D50" s="208"/>
      <c r="E50" s="206"/>
      <c r="F50" s="208"/>
      <c r="G50" s="208"/>
      <c r="H50" s="208"/>
      <c r="I50" s="206"/>
      <c r="J50" s="211"/>
      <c r="K50" s="211"/>
      <c r="L50" s="206"/>
      <c r="M50" s="220"/>
      <c r="N50" s="220"/>
      <c r="O50" s="220"/>
      <c r="P50" s="36"/>
      <c r="Q50" s="160" t="s">
        <v>204</v>
      </c>
      <c r="R50" s="116"/>
      <c r="S50" s="70"/>
      <c r="T50" s="70"/>
      <c r="U50" s="70"/>
      <c r="V50" s="70"/>
      <c r="W50" s="117"/>
      <c r="X50" s="36"/>
      <c r="Y50" s="144"/>
      <c r="Z50" s="144"/>
      <c r="AA50" s="144"/>
      <c r="AB50" s="144"/>
      <c r="AC50" s="144"/>
    </row>
    <row r="51" spans="1:29" s="35" customFormat="1" ht="5" customHeight="1" x14ac:dyDescent="0.35">
      <c r="A51" s="102"/>
      <c r="B51" s="102"/>
      <c r="C51" s="102"/>
      <c r="D51" s="98"/>
      <c r="E51" s="102"/>
      <c r="F51" s="98"/>
      <c r="G51" s="98"/>
      <c r="H51" s="98"/>
      <c r="I51" s="102"/>
      <c r="J51" s="102"/>
      <c r="K51" s="102"/>
      <c r="L51" s="102"/>
      <c r="M51" s="103"/>
      <c r="N51" s="99"/>
      <c r="O51" s="104"/>
      <c r="P51" s="105"/>
      <c r="Q51" s="161"/>
      <c r="R51" s="122"/>
      <c r="S51" s="106"/>
      <c r="T51" s="106"/>
      <c r="U51" s="106"/>
      <c r="V51" s="106"/>
      <c r="W51" s="123"/>
      <c r="X51" s="105"/>
      <c r="Y51" s="147"/>
      <c r="Z51" s="147"/>
      <c r="AA51" s="147"/>
      <c r="AB51" s="147"/>
      <c r="AC51" s="147"/>
    </row>
    <row r="52" spans="1:29" s="1" customFormat="1" ht="40" customHeight="1" x14ac:dyDescent="0.35">
      <c r="A52" s="205">
        <v>11</v>
      </c>
      <c r="B52" s="205">
        <v>3</v>
      </c>
      <c r="C52" s="205">
        <v>4.3</v>
      </c>
      <c r="D52" s="207" t="s">
        <v>54</v>
      </c>
      <c r="E52" s="210" t="s">
        <v>135</v>
      </c>
      <c r="F52" s="229" t="s">
        <v>120</v>
      </c>
      <c r="G52" s="207" t="s">
        <v>55</v>
      </c>
      <c r="H52" s="207" t="s">
        <v>56</v>
      </c>
      <c r="I52" s="205"/>
      <c r="J52" s="205" t="s">
        <v>11</v>
      </c>
      <c r="K52" s="205" t="s">
        <v>48</v>
      </c>
      <c r="L52" s="205" t="s">
        <v>48</v>
      </c>
      <c r="M52" s="219">
        <v>45000</v>
      </c>
      <c r="N52" s="219">
        <f>M52-O52</f>
        <v>2142.8571428571449</v>
      </c>
      <c r="O52" s="219">
        <f>M52/105%</f>
        <v>42857.142857142855</v>
      </c>
      <c r="P52" s="36"/>
      <c r="Q52" s="160" t="s">
        <v>203</v>
      </c>
      <c r="R52" s="116"/>
      <c r="S52" s="70"/>
      <c r="T52" s="70"/>
      <c r="U52" s="70"/>
      <c r="V52" s="70"/>
      <c r="W52" s="117"/>
      <c r="X52" s="36"/>
      <c r="Y52" s="144"/>
      <c r="Z52" s="144"/>
      <c r="AA52" s="144"/>
      <c r="AB52" s="144"/>
      <c r="AC52" s="144"/>
    </row>
    <row r="53" spans="1:29" s="1" customFormat="1" ht="40" customHeight="1" x14ac:dyDescent="0.35">
      <c r="A53" s="206"/>
      <c r="B53" s="206"/>
      <c r="C53" s="206"/>
      <c r="D53" s="208"/>
      <c r="E53" s="211"/>
      <c r="F53" s="230"/>
      <c r="G53" s="208"/>
      <c r="H53" s="208"/>
      <c r="I53" s="206"/>
      <c r="J53" s="206"/>
      <c r="K53" s="206"/>
      <c r="L53" s="206"/>
      <c r="M53" s="220"/>
      <c r="N53" s="220"/>
      <c r="O53" s="220"/>
      <c r="P53" s="36"/>
      <c r="Q53" s="160" t="s">
        <v>204</v>
      </c>
      <c r="R53" s="116"/>
      <c r="S53" s="70"/>
      <c r="T53" s="70"/>
      <c r="U53" s="70"/>
      <c r="V53" s="70"/>
      <c r="W53" s="117"/>
      <c r="X53" s="36"/>
      <c r="Y53" s="144"/>
      <c r="Z53" s="144"/>
      <c r="AA53" s="144"/>
      <c r="AB53" s="144"/>
      <c r="AC53" s="144"/>
    </row>
    <row r="54" spans="1:29" s="35" customFormat="1" ht="5" customHeight="1" x14ac:dyDescent="0.35">
      <c r="A54" s="102"/>
      <c r="B54" s="102"/>
      <c r="C54" s="102"/>
      <c r="D54" s="98"/>
      <c r="E54" s="102"/>
      <c r="F54" s="98"/>
      <c r="G54" s="98"/>
      <c r="H54" s="98"/>
      <c r="I54" s="102"/>
      <c r="J54" s="102"/>
      <c r="K54" s="102"/>
      <c r="L54" s="102"/>
      <c r="M54" s="103"/>
      <c r="N54" s="99"/>
      <c r="O54" s="104"/>
      <c r="P54" s="105"/>
      <c r="Q54" s="161"/>
      <c r="R54" s="122"/>
      <c r="S54" s="106"/>
      <c r="T54" s="106"/>
      <c r="U54" s="106"/>
      <c r="V54" s="106"/>
      <c r="W54" s="123"/>
      <c r="X54" s="105"/>
      <c r="Y54" s="147"/>
      <c r="Z54" s="147"/>
      <c r="AA54" s="147"/>
      <c r="AB54" s="147"/>
      <c r="AC54" s="147"/>
    </row>
    <row r="55" spans="1:29" s="1" customFormat="1" ht="40" customHeight="1" x14ac:dyDescent="0.35">
      <c r="A55" s="205">
        <v>12</v>
      </c>
      <c r="B55" s="205">
        <v>4</v>
      </c>
      <c r="C55" s="205">
        <v>4.3</v>
      </c>
      <c r="D55" s="207" t="s">
        <v>57</v>
      </c>
      <c r="E55" s="205" t="s">
        <v>135</v>
      </c>
      <c r="F55" s="229" t="s">
        <v>120</v>
      </c>
      <c r="G55" s="207" t="s">
        <v>55</v>
      </c>
      <c r="H55" s="207" t="s">
        <v>56</v>
      </c>
      <c r="I55" s="205"/>
      <c r="J55" s="205" t="s">
        <v>11</v>
      </c>
      <c r="K55" s="205" t="s">
        <v>48</v>
      </c>
      <c r="L55" s="205" t="s">
        <v>48</v>
      </c>
      <c r="M55" s="219">
        <v>45000</v>
      </c>
      <c r="N55" s="219">
        <f>M55-O55</f>
        <v>2142.8571428571449</v>
      </c>
      <c r="O55" s="219">
        <f>M55/105%</f>
        <v>42857.142857142855</v>
      </c>
      <c r="P55" s="36"/>
      <c r="Q55" s="160" t="s">
        <v>203</v>
      </c>
      <c r="R55" s="116"/>
      <c r="S55" s="70"/>
      <c r="T55" s="70"/>
      <c r="U55" s="70"/>
      <c r="V55" s="70"/>
      <c r="W55" s="117"/>
      <c r="X55" s="36"/>
      <c r="Y55" s="144"/>
      <c r="Z55" s="144"/>
      <c r="AA55" s="144"/>
      <c r="AB55" s="144"/>
      <c r="AC55" s="144"/>
    </row>
    <row r="56" spans="1:29" s="1" customFormat="1" ht="40" customHeight="1" x14ac:dyDescent="0.35">
      <c r="A56" s="206"/>
      <c r="B56" s="206"/>
      <c r="C56" s="206"/>
      <c r="D56" s="208"/>
      <c r="E56" s="206"/>
      <c r="F56" s="230"/>
      <c r="G56" s="208"/>
      <c r="H56" s="208"/>
      <c r="I56" s="206"/>
      <c r="J56" s="206"/>
      <c r="K56" s="206"/>
      <c r="L56" s="206"/>
      <c r="M56" s="220"/>
      <c r="N56" s="220"/>
      <c r="O56" s="220"/>
      <c r="P56" s="36"/>
      <c r="Q56" s="160" t="s">
        <v>204</v>
      </c>
      <c r="R56" s="116"/>
      <c r="S56" s="70"/>
      <c r="T56" s="70"/>
      <c r="U56" s="70"/>
      <c r="V56" s="70"/>
      <c r="W56" s="117"/>
      <c r="X56" s="36"/>
      <c r="Y56" s="144"/>
      <c r="Z56" s="144"/>
      <c r="AA56" s="144"/>
      <c r="AB56" s="144"/>
      <c r="AC56" s="144"/>
    </row>
    <row r="57" spans="1:29" s="35" customFormat="1" ht="5" customHeight="1" x14ac:dyDescent="0.35">
      <c r="A57" s="102"/>
      <c r="B57" s="102"/>
      <c r="C57" s="102"/>
      <c r="D57" s="98"/>
      <c r="E57" s="102"/>
      <c r="F57" s="98"/>
      <c r="G57" s="98"/>
      <c r="H57" s="98"/>
      <c r="I57" s="102"/>
      <c r="J57" s="102"/>
      <c r="K57" s="102"/>
      <c r="L57" s="102"/>
      <c r="M57" s="103"/>
      <c r="N57" s="99"/>
      <c r="O57" s="104"/>
      <c r="P57" s="105"/>
      <c r="Q57" s="161"/>
      <c r="R57" s="122"/>
      <c r="S57" s="106"/>
      <c r="T57" s="106"/>
      <c r="U57" s="106"/>
      <c r="V57" s="106"/>
      <c r="W57" s="123"/>
      <c r="X57" s="105"/>
      <c r="Y57" s="147"/>
      <c r="Z57" s="147"/>
      <c r="AA57" s="147"/>
      <c r="AB57" s="147"/>
      <c r="AC57" s="147"/>
    </row>
    <row r="58" spans="1:29" s="1" customFormat="1" ht="40" customHeight="1" x14ac:dyDescent="0.35">
      <c r="A58" s="205">
        <v>13</v>
      </c>
      <c r="B58" s="205">
        <v>5</v>
      </c>
      <c r="C58" s="210" t="s">
        <v>63</v>
      </c>
      <c r="D58" s="207" t="s">
        <v>58</v>
      </c>
      <c r="E58" s="205" t="s">
        <v>59</v>
      </c>
      <c r="F58" s="229" t="s">
        <v>60</v>
      </c>
      <c r="G58" s="207" t="s">
        <v>61</v>
      </c>
      <c r="H58" s="207" t="s">
        <v>62</v>
      </c>
      <c r="I58" s="205"/>
      <c r="J58" s="205" t="s">
        <v>11</v>
      </c>
      <c r="K58" s="210" t="s">
        <v>149</v>
      </c>
      <c r="L58" s="210" t="s">
        <v>149</v>
      </c>
      <c r="M58" s="219">
        <v>30000</v>
      </c>
      <c r="N58" s="219">
        <f>M58-O58</f>
        <v>1428.5714285714312</v>
      </c>
      <c r="O58" s="219">
        <f>M58/105%</f>
        <v>28571.428571428569</v>
      </c>
      <c r="P58" s="36"/>
      <c r="Q58" s="160" t="s">
        <v>203</v>
      </c>
      <c r="R58" s="116"/>
      <c r="S58" s="70"/>
      <c r="T58" s="70"/>
      <c r="U58" s="70"/>
      <c r="V58" s="70"/>
      <c r="W58" s="117"/>
      <c r="X58" s="36"/>
      <c r="Y58" s="144"/>
      <c r="Z58" s="144"/>
      <c r="AA58" s="144"/>
      <c r="AB58" s="144"/>
      <c r="AC58" s="144"/>
    </row>
    <row r="59" spans="1:29" s="1" customFormat="1" ht="40" customHeight="1" x14ac:dyDescent="0.35">
      <c r="A59" s="206"/>
      <c r="B59" s="206"/>
      <c r="C59" s="211"/>
      <c r="D59" s="208"/>
      <c r="E59" s="206"/>
      <c r="F59" s="230"/>
      <c r="G59" s="208"/>
      <c r="H59" s="208"/>
      <c r="I59" s="206"/>
      <c r="J59" s="206"/>
      <c r="K59" s="211"/>
      <c r="L59" s="211"/>
      <c r="M59" s="220"/>
      <c r="N59" s="220"/>
      <c r="O59" s="220"/>
      <c r="P59" s="36"/>
      <c r="Q59" s="160" t="s">
        <v>204</v>
      </c>
      <c r="R59" s="116"/>
      <c r="S59" s="70"/>
      <c r="T59" s="70"/>
      <c r="U59" s="70"/>
      <c r="V59" s="70"/>
      <c r="W59" s="117"/>
      <c r="X59" s="36"/>
      <c r="Y59" s="144"/>
      <c r="Z59" s="144"/>
      <c r="AA59" s="144"/>
      <c r="AB59" s="144"/>
      <c r="AC59" s="144"/>
    </row>
    <row r="60" spans="1:29" s="35" customFormat="1" ht="5" customHeight="1" x14ac:dyDescent="0.35">
      <c r="A60" s="102"/>
      <c r="B60" s="102"/>
      <c r="C60" s="102"/>
      <c r="D60" s="98"/>
      <c r="E60" s="102"/>
      <c r="F60" s="98"/>
      <c r="G60" s="98"/>
      <c r="H60" s="98"/>
      <c r="I60" s="102"/>
      <c r="J60" s="102"/>
      <c r="K60" s="102"/>
      <c r="L60" s="102"/>
      <c r="M60" s="103"/>
      <c r="N60" s="99"/>
      <c r="O60" s="104"/>
      <c r="P60" s="105"/>
      <c r="Q60" s="161"/>
      <c r="R60" s="122"/>
      <c r="S60" s="106"/>
      <c r="T60" s="106"/>
      <c r="U60" s="106"/>
      <c r="V60" s="106"/>
      <c r="W60" s="123"/>
      <c r="X60" s="105"/>
      <c r="Y60" s="147"/>
      <c r="Z60" s="147"/>
      <c r="AA60" s="147"/>
      <c r="AB60" s="147"/>
      <c r="AC60" s="147"/>
    </row>
    <row r="61" spans="1:29" s="1" customFormat="1" ht="40" customHeight="1" x14ac:dyDescent="0.35">
      <c r="A61" s="205">
        <v>14</v>
      </c>
      <c r="B61" s="205">
        <v>6</v>
      </c>
      <c r="C61" s="210" t="s">
        <v>63</v>
      </c>
      <c r="D61" s="207" t="s">
        <v>64</v>
      </c>
      <c r="E61" s="205" t="s">
        <v>59</v>
      </c>
      <c r="F61" s="229" t="s">
        <v>60</v>
      </c>
      <c r="G61" s="207" t="s">
        <v>65</v>
      </c>
      <c r="H61" s="207" t="s">
        <v>66</v>
      </c>
      <c r="I61" s="205"/>
      <c r="J61" s="205" t="s">
        <v>11</v>
      </c>
      <c r="K61" s="205" t="s">
        <v>48</v>
      </c>
      <c r="L61" s="205" t="s">
        <v>48</v>
      </c>
      <c r="M61" s="219">
        <v>30000</v>
      </c>
      <c r="N61" s="219">
        <f>M61-O61</f>
        <v>1428.5714285714312</v>
      </c>
      <c r="O61" s="219">
        <f>M61/105%</f>
        <v>28571.428571428569</v>
      </c>
      <c r="P61" s="36"/>
      <c r="Q61" s="160" t="s">
        <v>203</v>
      </c>
      <c r="R61" s="116"/>
      <c r="S61" s="70"/>
      <c r="T61" s="70"/>
      <c r="U61" s="70"/>
      <c r="V61" s="70"/>
      <c r="W61" s="117"/>
      <c r="X61" s="36"/>
      <c r="Y61" s="144"/>
      <c r="Z61" s="144"/>
      <c r="AA61" s="144"/>
      <c r="AB61" s="144"/>
      <c r="AC61" s="144"/>
    </row>
    <row r="62" spans="1:29" s="1" customFormat="1" ht="40" customHeight="1" x14ac:dyDescent="0.35">
      <c r="A62" s="206"/>
      <c r="B62" s="206"/>
      <c r="C62" s="211"/>
      <c r="D62" s="208"/>
      <c r="E62" s="206"/>
      <c r="F62" s="230"/>
      <c r="G62" s="208"/>
      <c r="H62" s="208"/>
      <c r="I62" s="206"/>
      <c r="J62" s="206"/>
      <c r="K62" s="206"/>
      <c r="L62" s="206"/>
      <c r="M62" s="220"/>
      <c r="N62" s="220"/>
      <c r="O62" s="220"/>
      <c r="P62" s="36"/>
      <c r="Q62" s="160" t="s">
        <v>204</v>
      </c>
      <c r="R62" s="116"/>
      <c r="S62" s="70"/>
      <c r="T62" s="70"/>
      <c r="U62" s="70"/>
      <c r="V62" s="70"/>
      <c r="W62" s="117"/>
      <c r="X62" s="36"/>
      <c r="Y62" s="144"/>
      <c r="Z62" s="144"/>
      <c r="AA62" s="144"/>
      <c r="AB62" s="144"/>
      <c r="AC62" s="144"/>
    </row>
    <row r="63" spans="1:29" s="35" customFormat="1" ht="5" customHeight="1" x14ac:dyDescent="0.35">
      <c r="A63" s="102"/>
      <c r="B63" s="102"/>
      <c r="C63" s="102"/>
      <c r="D63" s="98"/>
      <c r="E63" s="102"/>
      <c r="F63" s="98"/>
      <c r="G63" s="98"/>
      <c r="H63" s="98"/>
      <c r="I63" s="102"/>
      <c r="J63" s="102"/>
      <c r="K63" s="102"/>
      <c r="L63" s="102"/>
      <c r="M63" s="103"/>
      <c r="N63" s="99"/>
      <c r="O63" s="104"/>
      <c r="P63" s="105"/>
      <c r="Q63" s="161"/>
      <c r="R63" s="122"/>
      <c r="S63" s="106"/>
      <c r="T63" s="106"/>
      <c r="U63" s="106"/>
      <c r="V63" s="106"/>
      <c r="W63" s="123"/>
      <c r="X63" s="105"/>
      <c r="Y63" s="147"/>
      <c r="Z63" s="147"/>
      <c r="AA63" s="147"/>
      <c r="AB63" s="147"/>
      <c r="AC63" s="147"/>
    </row>
    <row r="64" spans="1:29" s="1" customFormat="1" ht="40" customHeight="1" x14ac:dyDescent="0.35">
      <c r="A64" s="205">
        <v>15</v>
      </c>
      <c r="B64" s="205">
        <v>7</v>
      </c>
      <c r="C64" s="205">
        <v>4.2</v>
      </c>
      <c r="D64" s="207" t="s">
        <v>67</v>
      </c>
      <c r="E64" s="205" t="s">
        <v>44</v>
      </c>
      <c r="F64" s="229" t="s">
        <v>68</v>
      </c>
      <c r="G64" s="207" t="s">
        <v>69</v>
      </c>
      <c r="H64" s="207" t="s">
        <v>70</v>
      </c>
      <c r="I64" s="205"/>
      <c r="J64" s="205" t="s">
        <v>11</v>
      </c>
      <c r="K64" s="205" t="s">
        <v>48</v>
      </c>
      <c r="L64" s="205" t="s">
        <v>48</v>
      </c>
      <c r="M64" s="219">
        <v>40000</v>
      </c>
      <c r="N64" s="219">
        <f>M64-O64</f>
        <v>1904.7619047619082</v>
      </c>
      <c r="O64" s="219">
        <f>M64/105%</f>
        <v>38095.238095238092</v>
      </c>
      <c r="P64" s="36"/>
      <c r="Q64" s="160" t="s">
        <v>203</v>
      </c>
      <c r="R64" s="116"/>
      <c r="S64" s="70"/>
      <c r="T64" s="70"/>
      <c r="U64" s="70"/>
      <c r="V64" s="70"/>
      <c r="W64" s="117"/>
      <c r="X64" s="36"/>
      <c r="Y64" s="144"/>
      <c r="Z64" s="144"/>
      <c r="AA64" s="144"/>
      <c r="AB64" s="144"/>
      <c r="AC64" s="144"/>
    </row>
    <row r="65" spans="1:29" s="1" customFormat="1" ht="40" customHeight="1" x14ac:dyDescent="0.35">
      <c r="A65" s="206"/>
      <c r="B65" s="206"/>
      <c r="C65" s="206"/>
      <c r="D65" s="208"/>
      <c r="E65" s="206"/>
      <c r="F65" s="230"/>
      <c r="G65" s="208"/>
      <c r="H65" s="208"/>
      <c r="I65" s="206"/>
      <c r="J65" s="206"/>
      <c r="K65" s="206"/>
      <c r="L65" s="206"/>
      <c r="M65" s="220"/>
      <c r="N65" s="220"/>
      <c r="O65" s="220"/>
      <c r="P65" s="36"/>
      <c r="Q65" s="160" t="s">
        <v>204</v>
      </c>
      <c r="R65" s="116"/>
      <c r="S65" s="70"/>
      <c r="T65" s="70"/>
      <c r="U65" s="70"/>
      <c r="V65" s="70"/>
      <c r="W65" s="117"/>
      <c r="X65" s="36"/>
      <c r="Y65" s="144"/>
      <c r="Z65" s="144"/>
      <c r="AA65" s="144"/>
      <c r="AB65" s="144"/>
      <c r="AC65" s="144"/>
    </row>
    <row r="66" spans="1:29" s="35" customFormat="1" ht="5" customHeight="1" x14ac:dyDescent="0.35">
      <c r="A66" s="102"/>
      <c r="B66" s="102"/>
      <c r="C66" s="102"/>
      <c r="D66" s="98"/>
      <c r="E66" s="102"/>
      <c r="F66" s="98"/>
      <c r="G66" s="98"/>
      <c r="H66" s="98"/>
      <c r="I66" s="102"/>
      <c r="J66" s="102"/>
      <c r="K66" s="102"/>
      <c r="L66" s="102"/>
      <c r="M66" s="103"/>
      <c r="N66" s="99"/>
      <c r="O66" s="104"/>
      <c r="P66" s="105"/>
      <c r="Q66" s="161"/>
      <c r="R66" s="122"/>
      <c r="S66" s="106"/>
      <c r="T66" s="106"/>
      <c r="U66" s="106"/>
      <c r="V66" s="106"/>
      <c r="W66" s="123"/>
      <c r="X66" s="105"/>
      <c r="Y66" s="147"/>
      <c r="Z66" s="147"/>
      <c r="AA66" s="147"/>
      <c r="AB66" s="147"/>
      <c r="AC66" s="147"/>
    </row>
    <row r="67" spans="1:29" s="1" customFormat="1" ht="40" customHeight="1" x14ac:dyDescent="0.35">
      <c r="A67" s="205">
        <v>16</v>
      </c>
      <c r="B67" s="205">
        <v>8</v>
      </c>
      <c r="C67" s="205">
        <v>4.4000000000000004</v>
      </c>
      <c r="D67" s="207" t="s">
        <v>71</v>
      </c>
      <c r="E67" s="205" t="s">
        <v>44</v>
      </c>
      <c r="F67" s="231" t="s">
        <v>72</v>
      </c>
      <c r="G67" s="207" t="s">
        <v>73</v>
      </c>
      <c r="H67" s="207" t="s">
        <v>74</v>
      </c>
      <c r="I67" s="205"/>
      <c r="J67" s="205" t="s">
        <v>11</v>
      </c>
      <c r="K67" s="205" t="s">
        <v>75</v>
      </c>
      <c r="L67" s="205" t="s">
        <v>48</v>
      </c>
      <c r="M67" s="219">
        <f>60000</f>
        <v>60000</v>
      </c>
      <c r="N67" s="219">
        <f>M67-O67</f>
        <v>2857.1428571428623</v>
      </c>
      <c r="O67" s="219">
        <f>M67/105%</f>
        <v>57142.857142857138</v>
      </c>
      <c r="P67" s="36"/>
      <c r="Q67" s="160" t="s">
        <v>203</v>
      </c>
      <c r="R67" s="116"/>
      <c r="S67" s="70"/>
      <c r="T67" s="70"/>
      <c r="U67" s="70"/>
      <c r="V67" s="70"/>
      <c r="W67" s="117"/>
      <c r="X67" s="36"/>
      <c r="Y67" s="144"/>
      <c r="Z67" s="144"/>
      <c r="AA67" s="144"/>
      <c r="AB67" s="144"/>
      <c r="AC67" s="144"/>
    </row>
    <row r="68" spans="1:29" s="1" customFormat="1" ht="40" customHeight="1" x14ac:dyDescent="0.35">
      <c r="A68" s="206"/>
      <c r="B68" s="206"/>
      <c r="C68" s="206"/>
      <c r="D68" s="208"/>
      <c r="E68" s="206"/>
      <c r="F68" s="232"/>
      <c r="G68" s="208"/>
      <c r="H68" s="208"/>
      <c r="I68" s="206"/>
      <c r="J68" s="206"/>
      <c r="K68" s="206"/>
      <c r="L68" s="206"/>
      <c r="M68" s="220"/>
      <c r="N68" s="220"/>
      <c r="O68" s="220"/>
      <c r="P68" s="36"/>
      <c r="Q68" s="160" t="s">
        <v>204</v>
      </c>
      <c r="R68" s="116"/>
      <c r="S68" s="70"/>
      <c r="T68" s="70"/>
      <c r="U68" s="70"/>
      <c r="V68" s="70"/>
      <c r="W68" s="117"/>
      <c r="X68" s="36"/>
      <c r="Y68" s="148"/>
      <c r="Z68" s="148"/>
      <c r="AA68" s="148"/>
      <c r="AB68" s="148"/>
      <c r="AC68" s="148"/>
    </row>
    <row r="69" spans="1:29" s="35" customFormat="1" ht="5" customHeight="1" x14ac:dyDescent="0.35">
      <c r="A69" s="102"/>
      <c r="B69" s="102"/>
      <c r="C69" s="102"/>
      <c r="D69" s="98"/>
      <c r="E69" s="102"/>
      <c r="F69" s="98"/>
      <c r="G69" s="98"/>
      <c r="H69" s="98"/>
      <c r="I69" s="102"/>
      <c r="J69" s="102"/>
      <c r="K69" s="102"/>
      <c r="L69" s="102"/>
      <c r="M69" s="103"/>
      <c r="N69" s="99"/>
      <c r="O69" s="104"/>
      <c r="P69" s="105"/>
      <c r="Q69" s="161"/>
      <c r="R69" s="122"/>
      <c r="S69" s="106"/>
      <c r="T69" s="106"/>
      <c r="U69" s="106"/>
      <c r="V69" s="106"/>
      <c r="W69" s="123"/>
      <c r="X69" s="105"/>
      <c r="Y69" s="147"/>
      <c r="Z69" s="147"/>
      <c r="AA69" s="147"/>
      <c r="AB69" s="147"/>
      <c r="AC69" s="147"/>
    </row>
    <row r="70" spans="1:29" x14ac:dyDescent="0.35">
      <c r="A70" s="55"/>
      <c r="B70" s="56"/>
      <c r="C70" s="55"/>
      <c r="D70" s="57"/>
      <c r="E70" s="57"/>
      <c r="F70" s="57"/>
      <c r="G70" s="57"/>
      <c r="H70" s="57"/>
      <c r="I70" s="57"/>
      <c r="J70" s="57"/>
      <c r="K70" s="57"/>
      <c r="L70" s="58" t="s">
        <v>151</v>
      </c>
      <c r="M70" s="59">
        <f>SUM(M46:M67)</f>
        <v>450000</v>
      </c>
      <c r="N70" s="59">
        <f>SUM(N46:N67)</f>
        <v>21428.571428571464</v>
      </c>
      <c r="O70" s="59">
        <f>SUM(O46:O67)</f>
        <v>428571.42857142858</v>
      </c>
      <c r="P70" s="29"/>
      <c r="Q70" s="158"/>
      <c r="R70" s="124"/>
      <c r="S70" s="57"/>
      <c r="T70" s="57"/>
      <c r="U70" s="57"/>
      <c r="V70" s="57"/>
      <c r="W70" s="125"/>
      <c r="X70" s="29"/>
      <c r="Y70" s="143"/>
      <c r="Z70" s="143"/>
      <c r="AA70" s="141"/>
      <c r="AB70" s="141"/>
      <c r="AC70" s="141"/>
    </row>
    <row r="71" spans="1:29" x14ac:dyDescent="0.35">
      <c r="A71" s="31" t="s">
        <v>41</v>
      </c>
      <c r="P71" s="87"/>
      <c r="Q71" s="159"/>
      <c r="R71" s="126"/>
      <c r="S71" s="73"/>
      <c r="T71" s="73"/>
      <c r="U71" s="73"/>
      <c r="V71" s="73"/>
      <c r="W71" s="127"/>
      <c r="X71" s="15"/>
      <c r="Y71" s="142"/>
      <c r="Z71" s="142"/>
      <c r="AA71" s="142"/>
      <c r="AB71" s="142"/>
      <c r="AC71" s="142"/>
    </row>
    <row r="72" spans="1:29" s="1" customFormat="1" ht="40" customHeight="1" x14ac:dyDescent="0.35">
      <c r="A72" s="205">
        <v>17</v>
      </c>
      <c r="B72" s="205">
        <v>1</v>
      </c>
      <c r="C72" s="205">
        <v>5.3</v>
      </c>
      <c r="D72" s="233" t="s">
        <v>76</v>
      </c>
      <c r="E72" s="205" t="s">
        <v>44</v>
      </c>
      <c r="F72" s="231" t="s">
        <v>114</v>
      </c>
      <c r="G72" s="207" t="s">
        <v>115</v>
      </c>
      <c r="H72" s="207" t="s">
        <v>116</v>
      </c>
      <c r="I72" s="205"/>
      <c r="J72" s="205" t="s">
        <v>11</v>
      </c>
      <c r="K72" s="205" t="s">
        <v>48</v>
      </c>
      <c r="L72" s="210" t="s">
        <v>86</v>
      </c>
      <c r="M72" s="219">
        <f>40000</f>
        <v>40000</v>
      </c>
      <c r="N72" s="219">
        <f>M72-O72</f>
        <v>1904.7619047619082</v>
      </c>
      <c r="O72" s="219">
        <f>M72/105%</f>
        <v>38095.238095238092</v>
      </c>
      <c r="P72" s="36"/>
      <c r="Q72" s="160" t="s">
        <v>203</v>
      </c>
      <c r="R72" s="116"/>
      <c r="S72" s="70"/>
      <c r="T72" s="70"/>
      <c r="U72" s="70"/>
      <c r="V72" s="70"/>
      <c r="W72" s="117"/>
      <c r="X72" s="36"/>
      <c r="Y72" s="144"/>
      <c r="Z72" s="144"/>
      <c r="AA72" s="144"/>
      <c r="AB72" s="144"/>
      <c r="AC72" s="144"/>
    </row>
    <row r="73" spans="1:29" s="1" customFormat="1" ht="40" customHeight="1" x14ac:dyDescent="0.35">
      <c r="A73" s="206"/>
      <c r="B73" s="206"/>
      <c r="C73" s="206"/>
      <c r="D73" s="234"/>
      <c r="E73" s="206"/>
      <c r="F73" s="232"/>
      <c r="G73" s="208"/>
      <c r="H73" s="208"/>
      <c r="I73" s="206"/>
      <c r="J73" s="206"/>
      <c r="K73" s="206"/>
      <c r="L73" s="211"/>
      <c r="M73" s="220"/>
      <c r="N73" s="220"/>
      <c r="O73" s="220"/>
      <c r="P73" s="36"/>
      <c r="Q73" s="160" t="s">
        <v>204</v>
      </c>
      <c r="R73" s="116"/>
      <c r="S73" s="70"/>
      <c r="T73" s="70"/>
      <c r="U73" s="70"/>
      <c r="V73" s="70"/>
      <c r="W73" s="117"/>
      <c r="X73" s="36"/>
      <c r="Y73" s="144"/>
      <c r="Z73" s="144"/>
      <c r="AA73" s="144"/>
      <c r="AB73" s="144"/>
      <c r="AC73" s="144"/>
    </row>
    <row r="74" spans="1:29" s="35" customFormat="1" ht="5" customHeight="1" x14ac:dyDescent="0.35">
      <c r="A74" s="102"/>
      <c r="B74" s="102"/>
      <c r="C74" s="102"/>
      <c r="D74" s="98"/>
      <c r="E74" s="102"/>
      <c r="F74" s="98"/>
      <c r="G74" s="98"/>
      <c r="H74" s="98"/>
      <c r="I74" s="102"/>
      <c r="J74" s="102"/>
      <c r="K74" s="102"/>
      <c r="L74" s="102"/>
      <c r="M74" s="103"/>
      <c r="N74" s="99"/>
      <c r="O74" s="104"/>
      <c r="P74" s="105"/>
      <c r="Q74" s="161"/>
      <c r="R74" s="122"/>
      <c r="S74" s="106"/>
      <c r="T74" s="106"/>
      <c r="U74" s="106"/>
      <c r="V74" s="106"/>
      <c r="W74" s="123"/>
      <c r="X74" s="105"/>
      <c r="Y74" s="147"/>
      <c r="Z74" s="147"/>
      <c r="AA74" s="147"/>
      <c r="AB74" s="147"/>
      <c r="AC74" s="147"/>
    </row>
    <row r="75" spans="1:29" s="1" customFormat="1" ht="40" customHeight="1" x14ac:dyDescent="0.35">
      <c r="A75" s="205">
        <v>18</v>
      </c>
      <c r="B75" s="205">
        <v>2</v>
      </c>
      <c r="C75" s="205">
        <v>5.2</v>
      </c>
      <c r="D75" s="207" t="s">
        <v>81</v>
      </c>
      <c r="E75" s="205" t="s">
        <v>44</v>
      </c>
      <c r="F75" s="235" t="s">
        <v>78</v>
      </c>
      <c r="G75" s="237" t="s">
        <v>77</v>
      </c>
      <c r="H75" s="237" t="s">
        <v>79</v>
      </c>
      <c r="I75" s="205"/>
      <c r="J75" s="205" t="s">
        <v>11</v>
      </c>
      <c r="K75" s="210" t="s">
        <v>80</v>
      </c>
      <c r="L75" s="210" t="s">
        <v>80</v>
      </c>
      <c r="M75" s="219">
        <v>20000</v>
      </c>
      <c r="N75" s="219">
        <f>M75-O75</f>
        <v>952.38095238095411</v>
      </c>
      <c r="O75" s="219">
        <f>M75/105%</f>
        <v>19047.619047619046</v>
      </c>
      <c r="P75" s="36"/>
      <c r="Q75" s="160" t="s">
        <v>203</v>
      </c>
      <c r="R75" s="116"/>
      <c r="S75" s="70"/>
      <c r="T75" s="70"/>
      <c r="U75" s="70"/>
      <c r="V75" s="70"/>
      <c r="W75" s="117"/>
      <c r="X75" s="36"/>
      <c r="Y75" s="144"/>
      <c r="Z75" s="144"/>
      <c r="AA75" s="144"/>
      <c r="AB75" s="144"/>
      <c r="AC75" s="144"/>
    </row>
    <row r="76" spans="1:29" s="83" customFormat="1" ht="40" customHeight="1" x14ac:dyDescent="0.35">
      <c r="A76" s="206"/>
      <c r="B76" s="206"/>
      <c r="C76" s="206"/>
      <c r="D76" s="208"/>
      <c r="E76" s="206"/>
      <c r="F76" s="236"/>
      <c r="G76" s="238"/>
      <c r="H76" s="238"/>
      <c r="I76" s="206"/>
      <c r="J76" s="206"/>
      <c r="K76" s="211"/>
      <c r="L76" s="211"/>
      <c r="M76" s="220"/>
      <c r="N76" s="220"/>
      <c r="O76" s="220"/>
      <c r="P76" s="109"/>
      <c r="Q76" s="160" t="s">
        <v>204</v>
      </c>
      <c r="R76" s="128"/>
      <c r="S76" s="108"/>
      <c r="T76" s="108"/>
      <c r="U76" s="108"/>
      <c r="V76" s="108"/>
      <c r="W76" s="129"/>
      <c r="X76" s="109"/>
      <c r="Y76" s="149"/>
      <c r="Z76" s="149"/>
      <c r="AA76" s="149"/>
      <c r="AB76" s="149"/>
      <c r="AC76" s="149"/>
    </row>
    <row r="77" spans="1:29" s="35" customFormat="1" ht="5" customHeight="1" x14ac:dyDescent="0.35">
      <c r="A77" s="102"/>
      <c r="B77" s="102"/>
      <c r="C77" s="102"/>
      <c r="D77" s="98"/>
      <c r="E77" s="102"/>
      <c r="F77" s="98"/>
      <c r="G77" s="98"/>
      <c r="H77" s="98"/>
      <c r="I77" s="102"/>
      <c r="J77" s="102"/>
      <c r="K77" s="102"/>
      <c r="L77" s="102"/>
      <c r="M77" s="103"/>
      <c r="N77" s="99"/>
      <c r="O77" s="104"/>
      <c r="P77" s="105"/>
      <c r="Q77" s="161"/>
      <c r="R77" s="122"/>
      <c r="S77" s="106"/>
      <c r="T77" s="106"/>
      <c r="U77" s="106"/>
      <c r="V77" s="106"/>
      <c r="W77" s="123"/>
      <c r="X77" s="105"/>
      <c r="Y77" s="147"/>
      <c r="Z77" s="147"/>
      <c r="AA77" s="147"/>
      <c r="AB77" s="147"/>
      <c r="AC77" s="147"/>
    </row>
    <row r="78" spans="1:29" s="1" customFormat="1" ht="40" customHeight="1" x14ac:dyDescent="0.35">
      <c r="A78" s="205">
        <v>19</v>
      </c>
      <c r="B78" s="205">
        <v>3</v>
      </c>
      <c r="C78" s="205" t="s">
        <v>89</v>
      </c>
      <c r="D78" s="207" t="s">
        <v>82</v>
      </c>
      <c r="E78" s="205" t="s">
        <v>44</v>
      </c>
      <c r="F78" s="231" t="s">
        <v>83</v>
      </c>
      <c r="G78" s="207" t="s">
        <v>84</v>
      </c>
      <c r="H78" s="207" t="s">
        <v>85</v>
      </c>
      <c r="I78" s="205"/>
      <c r="J78" s="205" t="s">
        <v>11</v>
      </c>
      <c r="K78" s="210" t="s">
        <v>86</v>
      </c>
      <c r="L78" s="210" t="s">
        <v>86</v>
      </c>
      <c r="M78" s="219">
        <v>15000</v>
      </c>
      <c r="N78" s="219">
        <f>M78-O78</f>
        <v>714.28571428571558</v>
      </c>
      <c r="O78" s="219">
        <f>M78/105%</f>
        <v>14285.714285714284</v>
      </c>
      <c r="P78" s="36"/>
      <c r="Q78" s="160" t="s">
        <v>203</v>
      </c>
      <c r="R78" s="116"/>
      <c r="S78" s="70"/>
      <c r="T78" s="70"/>
      <c r="U78" s="70"/>
      <c r="V78" s="70"/>
      <c r="W78" s="117"/>
      <c r="X78" s="36"/>
      <c r="Y78" s="144"/>
      <c r="Z78" s="144"/>
      <c r="AA78" s="144"/>
      <c r="AB78" s="144"/>
      <c r="AC78" s="144"/>
    </row>
    <row r="79" spans="1:29" s="1" customFormat="1" ht="40" customHeight="1" x14ac:dyDescent="0.35">
      <c r="A79" s="206"/>
      <c r="B79" s="206"/>
      <c r="C79" s="206"/>
      <c r="D79" s="208"/>
      <c r="E79" s="206"/>
      <c r="F79" s="232"/>
      <c r="G79" s="208"/>
      <c r="H79" s="208"/>
      <c r="I79" s="206"/>
      <c r="J79" s="206"/>
      <c r="K79" s="211"/>
      <c r="L79" s="211"/>
      <c r="M79" s="220"/>
      <c r="N79" s="220"/>
      <c r="O79" s="220"/>
      <c r="P79" s="36"/>
      <c r="Q79" s="160" t="s">
        <v>204</v>
      </c>
      <c r="R79" s="116"/>
      <c r="S79" s="70"/>
      <c r="T79" s="70"/>
      <c r="U79" s="70"/>
      <c r="V79" s="70"/>
      <c r="W79" s="117"/>
      <c r="X79" s="36"/>
      <c r="Y79" s="144"/>
      <c r="Z79" s="144"/>
      <c r="AA79" s="144"/>
      <c r="AB79" s="144"/>
      <c r="AC79" s="144"/>
    </row>
    <row r="80" spans="1:29" s="35" customFormat="1" ht="5" customHeight="1" x14ac:dyDescent="0.35">
      <c r="A80" s="102"/>
      <c r="B80" s="102"/>
      <c r="C80" s="102"/>
      <c r="D80" s="98"/>
      <c r="E80" s="102"/>
      <c r="F80" s="98"/>
      <c r="G80" s="98"/>
      <c r="H80" s="98"/>
      <c r="I80" s="102"/>
      <c r="J80" s="102"/>
      <c r="K80" s="102"/>
      <c r="L80" s="102"/>
      <c r="M80" s="103"/>
      <c r="N80" s="99"/>
      <c r="O80" s="104"/>
      <c r="P80" s="105"/>
      <c r="Q80" s="161"/>
      <c r="R80" s="122"/>
      <c r="S80" s="106"/>
      <c r="T80" s="106"/>
      <c r="U80" s="106"/>
      <c r="V80" s="106"/>
      <c r="W80" s="123"/>
      <c r="X80" s="105"/>
      <c r="Y80" s="147"/>
      <c r="Z80" s="147"/>
      <c r="AA80" s="147"/>
      <c r="AB80" s="147"/>
      <c r="AC80" s="147"/>
    </row>
    <row r="81" spans="1:29" s="1" customFormat="1" ht="40" customHeight="1" x14ac:dyDescent="0.35">
      <c r="A81" s="205">
        <v>20</v>
      </c>
      <c r="B81" s="205">
        <v>4</v>
      </c>
      <c r="C81" s="205" t="s">
        <v>88</v>
      </c>
      <c r="D81" s="207" t="s">
        <v>87</v>
      </c>
      <c r="E81" s="205" t="s">
        <v>44</v>
      </c>
      <c r="F81" s="231" t="s">
        <v>83</v>
      </c>
      <c r="G81" s="207" t="s">
        <v>90</v>
      </c>
      <c r="H81" s="207" t="s">
        <v>91</v>
      </c>
      <c r="I81" s="205"/>
      <c r="J81" s="205" t="s">
        <v>11</v>
      </c>
      <c r="K81" s="210" t="s">
        <v>92</v>
      </c>
      <c r="L81" s="210" t="s">
        <v>92</v>
      </c>
      <c r="M81" s="219">
        <v>30000</v>
      </c>
      <c r="N81" s="219">
        <f>M81-O81</f>
        <v>1428.5714285714312</v>
      </c>
      <c r="O81" s="219">
        <f>M81/105%</f>
        <v>28571.428571428569</v>
      </c>
      <c r="P81" s="36"/>
      <c r="Q81" s="160" t="s">
        <v>203</v>
      </c>
      <c r="R81" s="116"/>
      <c r="S81" s="70"/>
      <c r="T81" s="70"/>
      <c r="U81" s="70"/>
      <c r="V81" s="70"/>
      <c r="W81" s="117"/>
      <c r="X81" s="36"/>
      <c r="Y81" s="144"/>
      <c r="Z81" s="144"/>
      <c r="AA81" s="144"/>
      <c r="AB81" s="144"/>
      <c r="AC81" s="144"/>
    </row>
    <row r="82" spans="1:29" s="1" customFormat="1" ht="40" customHeight="1" x14ac:dyDescent="0.35">
      <c r="A82" s="206"/>
      <c r="B82" s="206"/>
      <c r="C82" s="206"/>
      <c r="D82" s="208"/>
      <c r="E82" s="206"/>
      <c r="F82" s="232"/>
      <c r="G82" s="208"/>
      <c r="H82" s="208"/>
      <c r="I82" s="206"/>
      <c r="J82" s="206"/>
      <c r="K82" s="211"/>
      <c r="L82" s="211"/>
      <c r="M82" s="220"/>
      <c r="N82" s="220"/>
      <c r="O82" s="220"/>
      <c r="P82" s="36"/>
      <c r="Q82" s="160" t="s">
        <v>204</v>
      </c>
      <c r="R82" s="116"/>
      <c r="S82" s="70"/>
      <c r="T82" s="70"/>
      <c r="U82" s="70"/>
      <c r="V82" s="70"/>
      <c r="W82" s="117"/>
      <c r="X82" s="36"/>
      <c r="Y82" s="144"/>
      <c r="Z82" s="144"/>
      <c r="AA82" s="144"/>
      <c r="AB82" s="144"/>
      <c r="AC82" s="144"/>
    </row>
    <row r="83" spans="1:29" s="35" customFormat="1" ht="5" customHeight="1" x14ac:dyDescent="0.35">
      <c r="A83" s="102"/>
      <c r="B83" s="102"/>
      <c r="C83" s="102"/>
      <c r="D83" s="98"/>
      <c r="E83" s="102"/>
      <c r="F83" s="98"/>
      <c r="G83" s="98"/>
      <c r="H83" s="98"/>
      <c r="I83" s="102"/>
      <c r="J83" s="102"/>
      <c r="K83" s="102"/>
      <c r="L83" s="102"/>
      <c r="M83" s="103"/>
      <c r="N83" s="99"/>
      <c r="O83" s="104"/>
      <c r="P83" s="105"/>
      <c r="Q83" s="161"/>
      <c r="R83" s="122"/>
      <c r="S83" s="106"/>
      <c r="T83" s="106"/>
      <c r="U83" s="106"/>
      <c r="V83" s="106"/>
      <c r="W83" s="123"/>
      <c r="X83" s="105"/>
      <c r="Y83" s="147"/>
      <c r="Z83" s="147"/>
      <c r="AA83" s="147"/>
      <c r="AB83" s="147"/>
      <c r="AC83" s="147"/>
    </row>
    <row r="84" spans="1:29" s="1" customFormat="1" ht="40" customHeight="1" x14ac:dyDescent="0.35">
      <c r="A84" s="205">
        <v>21</v>
      </c>
      <c r="B84" s="205">
        <v>5</v>
      </c>
      <c r="C84" s="205">
        <v>5.3</v>
      </c>
      <c r="D84" s="207" t="s">
        <v>117</v>
      </c>
      <c r="E84" s="205" t="s">
        <v>44</v>
      </c>
      <c r="F84" s="231" t="s">
        <v>83</v>
      </c>
      <c r="G84" s="207" t="s">
        <v>118</v>
      </c>
      <c r="H84" s="207" t="s">
        <v>119</v>
      </c>
      <c r="I84" s="205"/>
      <c r="J84" s="205" t="s">
        <v>11</v>
      </c>
      <c r="K84" s="210" t="s">
        <v>92</v>
      </c>
      <c r="L84" s="210" t="s">
        <v>92</v>
      </c>
      <c r="M84" s="219">
        <v>30000</v>
      </c>
      <c r="N84" s="219">
        <f>M84-O84</f>
        <v>1428.5714285714312</v>
      </c>
      <c r="O84" s="219">
        <f>M84/105%</f>
        <v>28571.428571428569</v>
      </c>
      <c r="P84" s="36"/>
      <c r="Q84" s="160" t="s">
        <v>203</v>
      </c>
      <c r="R84" s="116"/>
      <c r="S84" s="70"/>
      <c r="T84" s="70"/>
      <c r="U84" s="70"/>
      <c r="V84" s="70"/>
      <c r="W84" s="117"/>
      <c r="X84" s="36"/>
      <c r="Y84" s="144"/>
      <c r="Z84" s="144"/>
      <c r="AA84" s="144"/>
      <c r="AB84" s="144"/>
      <c r="AC84" s="144"/>
    </row>
    <row r="85" spans="1:29" s="1" customFormat="1" ht="40" customHeight="1" x14ac:dyDescent="0.35">
      <c r="A85" s="206"/>
      <c r="B85" s="206"/>
      <c r="C85" s="206"/>
      <c r="D85" s="208"/>
      <c r="E85" s="206"/>
      <c r="F85" s="232"/>
      <c r="G85" s="208"/>
      <c r="H85" s="208"/>
      <c r="I85" s="206"/>
      <c r="J85" s="206"/>
      <c r="K85" s="211"/>
      <c r="L85" s="211"/>
      <c r="M85" s="220"/>
      <c r="N85" s="220"/>
      <c r="O85" s="220"/>
      <c r="P85" s="36"/>
      <c r="Q85" s="160" t="s">
        <v>204</v>
      </c>
      <c r="R85" s="116"/>
      <c r="S85" s="70"/>
      <c r="T85" s="70"/>
      <c r="U85" s="70"/>
      <c r="V85" s="70"/>
      <c r="W85" s="117"/>
      <c r="X85" s="36"/>
      <c r="Y85" s="144"/>
      <c r="Z85" s="144"/>
      <c r="AA85" s="144"/>
      <c r="AB85" s="144"/>
      <c r="AC85" s="144"/>
    </row>
    <row r="86" spans="1:29" s="35" customFormat="1" ht="5" customHeight="1" x14ac:dyDescent="0.35">
      <c r="A86" s="102"/>
      <c r="B86" s="102"/>
      <c r="C86" s="102"/>
      <c r="D86" s="98"/>
      <c r="E86" s="102"/>
      <c r="F86" s="98"/>
      <c r="G86" s="98"/>
      <c r="H86" s="98"/>
      <c r="I86" s="102"/>
      <c r="J86" s="102"/>
      <c r="K86" s="102"/>
      <c r="L86" s="102"/>
      <c r="M86" s="103"/>
      <c r="N86" s="99"/>
      <c r="O86" s="104"/>
      <c r="P86" s="105"/>
      <c r="Q86" s="161"/>
      <c r="R86" s="122"/>
      <c r="S86" s="106"/>
      <c r="T86" s="106"/>
      <c r="U86" s="106"/>
      <c r="V86" s="106"/>
      <c r="W86" s="123"/>
      <c r="X86" s="105"/>
      <c r="Y86" s="147"/>
      <c r="Z86" s="147"/>
      <c r="AA86" s="147"/>
      <c r="AB86" s="147"/>
      <c r="AC86" s="147"/>
    </row>
    <row r="87" spans="1:29" s="1" customFormat="1" ht="40" customHeight="1" x14ac:dyDescent="0.35">
      <c r="A87" s="205">
        <v>22</v>
      </c>
      <c r="B87" s="205">
        <v>6</v>
      </c>
      <c r="C87" s="205"/>
      <c r="D87" s="207" t="s">
        <v>93</v>
      </c>
      <c r="E87" s="205" t="s">
        <v>44</v>
      </c>
      <c r="F87" s="207" t="s">
        <v>94</v>
      </c>
      <c r="G87" s="207" t="s">
        <v>95</v>
      </c>
      <c r="H87" s="207" t="s">
        <v>96</v>
      </c>
      <c r="I87" s="205"/>
      <c r="J87" s="205" t="s">
        <v>11</v>
      </c>
      <c r="K87" s="210" t="s">
        <v>86</v>
      </c>
      <c r="L87" s="210" t="s">
        <v>86</v>
      </c>
      <c r="M87" s="219">
        <f>50000</f>
        <v>50000</v>
      </c>
      <c r="N87" s="219">
        <f>M87-O87</f>
        <v>2380.9523809523816</v>
      </c>
      <c r="O87" s="219">
        <f>M87/105%</f>
        <v>47619.047619047618</v>
      </c>
      <c r="P87" s="36"/>
      <c r="Q87" s="160" t="s">
        <v>203</v>
      </c>
      <c r="R87" s="116"/>
      <c r="S87" s="70"/>
      <c r="T87" s="70"/>
      <c r="U87" s="70"/>
      <c r="V87" s="70"/>
      <c r="W87" s="117"/>
      <c r="X87" s="36"/>
      <c r="Y87" s="144"/>
      <c r="Z87" s="144"/>
      <c r="AA87" s="144"/>
      <c r="AB87" s="144"/>
      <c r="AC87" s="144"/>
    </row>
    <row r="88" spans="1:29" s="1" customFormat="1" ht="40" customHeight="1" x14ac:dyDescent="0.35">
      <c r="A88" s="206"/>
      <c r="B88" s="206"/>
      <c r="C88" s="206"/>
      <c r="D88" s="208"/>
      <c r="E88" s="206"/>
      <c r="F88" s="208"/>
      <c r="G88" s="208"/>
      <c r="H88" s="208"/>
      <c r="I88" s="206"/>
      <c r="J88" s="206"/>
      <c r="K88" s="211"/>
      <c r="L88" s="211"/>
      <c r="M88" s="220"/>
      <c r="N88" s="220"/>
      <c r="O88" s="220"/>
      <c r="P88" s="36"/>
      <c r="Q88" s="160" t="s">
        <v>204</v>
      </c>
      <c r="R88" s="116"/>
      <c r="S88" s="70"/>
      <c r="T88" s="70"/>
      <c r="U88" s="70"/>
      <c r="V88" s="70"/>
      <c r="W88" s="117"/>
      <c r="X88" s="36"/>
      <c r="Y88" s="144"/>
      <c r="Z88" s="144"/>
      <c r="AA88" s="144"/>
      <c r="AB88" s="144"/>
      <c r="AC88" s="144"/>
    </row>
    <row r="89" spans="1:29" s="35" customFormat="1" ht="5" customHeight="1" x14ac:dyDescent="0.35">
      <c r="A89" s="102"/>
      <c r="B89" s="102"/>
      <c r="C89" s="102"/>
      <c r="D89" s="98"/>
      <c r="E89" s="102"/>
      <c r="F89" s="98"/>
      <c r="G89" s="98"/>
      <c r="H89" s="98"/>
      <c r="I89" s="102"/>
      <c r="J89" s="102"/>
      <c r="K89" s="102"/>
      <c r="L89" s="102"/>
      <c r="M89" s="103"/>
      <c r="N89" s="99"/>
      <c r="O89" s="104"/>
      <c r="P89" s="105"/>
      <c r="Q89" s="161"/>
      <c r="R89" s="122"/>
      <c r="S89" s="106"/>
      <c r="T89" s="106"/>
      <c r="U89" s="106"/>
      <c r="V89" s="106"/>
      <c r="W89" s="123"/>
      <c r="X89" s="105"/>
      <c r="Y89" s="147"/>
      <c r="Z89" s="147"/>
      <c r="AA89" s="147"/>
      <c r="AB89" s="147"/>
      <c r="AC89" s="147"/>
    </row>
    <row r="90" spans="1:29" s="1" customFormat="1" ht="40" customHeight="1" x14ac:dyDescent="0.35">
      <c r="A90" s="205">
        <v>23</v>
      </c>
      <c r="B90" s="205">
        <v>7</v>
      </c>
      <c r="C90" s="205">
        <v>5.2</v>
      </c>
      <c r="D90" s="207" t="s">
        <v>97</v>
      </c>
      <c r="E90" s="205" t="s">
        <v>44</v>
      </c>
      <c r="F90" s="231" t="s">
        <v>98</v>
      </c>
      <c r="G90" s="239" t="s">
        <v>99</v>
      </c>
      <c r="H90" s="207" t="s">
        <v>100</v>
      </c>
      <c r="I90" s="205"/>
      <c r="J90" s="205" t="s">
        <v>11</v>
      </c>
      <c r="K90" s="205" t="s">
        <v>48</v>
      </c>
      <c r="L90" s="205" t="s">
        <v>48</v>
      </c>
      <c r="M90" s="219">
        <f>35000</f>
        <v>35000</v>
      </c>
      <c r="N90" s="219">
        <f>M90-O90</f>
        <v>1666.6666666666715</v>
      </c>
      <c r="O90" s="219">
        <f>M90/105%</f>
        <v>33333.333333333328</v>
      </c>
      <c r="P90" s="36"/>
      <c r="Q90" s="160" t="s">
        <v>203</v>
      </c>
      <c r="R90" s="116"/>
      <c r="S90" s="70"/>
      <c r="T90" s="70"/>
      <c r="U90" s="70"/>
      <c r="V90" s="70"/>
      <c r="W90" s="117"/>
      <c r="X90" s="36"/>
      <c r="Y90" s="144"/>
      <c r="Z90" s="144"/>
      <c r="AA90" s="144"/>
      <c r="AB90" s="144"/>
      <c r="AC90" s="144"/>
    </row>
    <row r="91" spans="1:29" s="1" customFormat="1" ht="40" customHeight="1" x14ac:dyDescent="0.35">
      <c r="A91" s="206"/>
      <c r="B91" s="206"/>
      <c r="C91" s="206"/>
      <c r="D91" s="208"/>
      <c r="E91" s="206"/>
      <c r="F91" s="232"/>
      <c r="G91" s="240"/>
      <c r="H91" s="208"/>
      <c r="I91" s="206"/>
      <c r="J91" s="206"/>
      <c r="K91" s="206"/>
      <c r="L91" s="206"/>
      <c r="M91" s="220"/>
      <c r="N91" s="220"/>
      <c r="O91" s="220"/>
      <c r="P91" s="36"/>
      <c r="Q91" s="160" t="s">
        <v>204</v>
      </c>
      <c r="R91" s="116"/>
      <c r="S91" s="70"/>
      <c r="T91" s="70"/>
      <c r="U91" s="70"/>
      <c r="V91" s="70"/>
      <c r="W91" s="117"/>
      <c r="X91" s="36"/>
      <c r="Y91" s="144"/>
      <c r="Z91" s="144"/>
      <c r="AA91" s="144"/>
      <c r="AB91" s="144"/>
      <c r="AC91" s="144"/>
    </row>
    <row r="92" spans="1:29" s="35" customFormat="1" ht="5" customHeight="1" x14ac:dyDescent="0.35">
      <c r="A92" s="102"/>
      <c r="B92" s="102"/>
      <c r="C92" s="102"/>
      <c r="D92" s="98"/>
      <c r="E92" s="102"/>
      <c r="F92" s="98"/>
      <c r="G92" s="110"/>
      <c r="H92" s="98"/>
      <c r="I92" s="102"/>
      <c r="J92" s="102"/>
      <c r="K92" s="102"/>
      <c r="L92" s="102"/>
      <c r="M92" s="103"/>
      <c r="N92" s="99"/>
      <c r="O92" s="104"/>
      <c r="P92" s="105"/>
      <c r="Q92" s="161"/>
      <c r="R92" s="122"/>
      <c r="S92" s="106"/>
      <c r="T92" s="106"/>
      <c r="U92" s="106"/>
      <c r="V92" s="106"/>
      <c r="W92" s="123"/>
      <c r="X92" s="105"/>
      <c r="Y92" s="147"/>
      <c r="Z92" s="147"/>
      <c r="AA92" s="147"/>
      <c r="AB92" s="147"/>
      <c r="AC92" s="147"/>
    </row>
    <row r="93" spans="1:29" s="1" customFormat="1" ht="40" customHeight="1" x14ac:dyDescent="0.35">
      <c r="A93" s="205">
        <v>24</v>
      </c>
      <c r="B93" s="205">
        <v>8</v>
      </c>
      <c r="C93" s="205">
        <v>5.2</v>
      </c>
      <c r="D93" s="210" t="s">
        <v>101</v>
      </c>
      <c r="E93" s="205" t="s">
        <v>44</v>
      </c>
      <c r="F93" s="207" t="s">
        <v>102</v>
      </c>
      <c r="G93" s="239" t="s">
        <v>103</v>
      </c>
      <c r="H93" s="207" t="s">
        <v>104</v>
      </c>
      <c r="I93" s="205"/>
      <c r="J93" s="205" t="s">
        <v>12</v>
      </c>
      <c r="K93" s="210" t="s">
        <v>105</v>
      </c>
      <c r="L93" s="210" t="s">
        <v>105</v>
      </c>
      <c r="M93" s="219">
        <v>50000</v>
      </c>
      <c r="N93" s="219">
        <f>M93-O93</f>
        <v>2380.9523809523816</v>
      </c>
      <c r="O93" s="219">
        <f>M93/105%</f>
        <v>47619.047619047618</v>
      </c>
      <c r="P93" s="36"/>
      <c r="Q93" s="160" t="s">
        <v>203</v>
      </c>
      <c r="R93" s="116"/>
      <c r="S93" s="70"/>
      <c r="T93" s="70"/>
      <c r="U93" s="70"/>
      <c r="V93" s="70"/>
      <c r="W93" s="117"/>
      <c r="X93" s="36"/>
      <c r="Y93" s="144"/>
      <c r="Z93" s="144"/>
      <c r="AA93" s="144"/>
      <c r="AB93" s="144"/>
      <c r="AC93" s="144"/>
    </row>
    <row r="94" spans="1:29" s="1" customFormat="1" ht="40" customHeight="1" x14ac:dyDescent="0.35">
      <c r="A94" s="206"/>
      <c r="B94" s="206"/>
      <c r="C94" s="206"/>
      <c r="D94" s="211"/>
      <c r="E94" s="206"/>
      <c r="F94" s="208"/>
      <c r="G94" s="240"/>
      <c r="H94" s="208"/>
      <c r="I94" s="206"/>
      <c r="J94" s="206"/>
      <c r="K94" s="211"/>
      <c r="L94" s="211"/>
      <c r="M94" s="220"/>
      <c r="N94" s="220"/>
      <c r="O94" s="220"/>
      <c r="P94" s="36"/>
      <c r="Q94" s="160" t="s">
        <v>204</v>
      </c>
      <c r="R94" s="116"/>
      <c r="S94" s="70"/>
      <c r="T94" s="70"/>
      <c r="U94" s="70"/>
      <c r="V94" s="70"/>
      <c r="W94" s="117"/>
      <c r="X94" s="36"/>
      <c r="Y94" s="144"/>
      <c r="Z94" s="144"/>
      <c r="AA94" s="144"/>
      <c r="AB94" s="144"/>
      <c r="AC94" s="144"/>
    </row>
    <row r="95" spans="1:29" s="35" customFormat="1" ht="5" customHeight="1" x14ac:dyDescent="0.35">
      <c r="A95" s="102"/>
      <c r="B95" s="102"/>
      <c r="C95" s="102"/>
      <c r="D95" s="98"/>
      <c r="E95" s="102"/>
      <c r="F95" s="98"/>
      <c r="G95" s="110"/>
      <c r="H95" s="98"/>
      <c r="I95" s="102"/>
      <c r="J95" s="102"/>
      <c r="K95" s="102"/>
      <c r="L95" s="102"/>
      <c r="M95" s="103"/>
      <c r="N95" s="99"/>
      <c r="O95" s="104"/>
      <c r="P95" s="105"/>
      <c r="Q95" s="161"/>
      <c r="R95" s="122"/>
      <c r="S95" s="106"/>
      <c r="T95" s="106"/>
      <c r="U95" s="106"/>
      <c r="V95" s="106"/>
      <c r="W95" s="123"/>
      <c r="X95" s="105"/>
      <c r="Y95" s="147"/>
      <c r="Z95" s="147"/>
      <c r="AA95" s="147"/>
      <c r="AB95" s="147"/>
      <c r="AC95" s="147"/>
    </row>
    <row r="96" spans="1:29" s="1" customFormat="1" ht="40" customHeight="1" x14ac:dyDescent="0.35">
      <c r="A96" s="205">
        <v>25</v>
      </c>
      <c r="B96" s="205">
        <v>9</v>
      </c>
      <c r="C96" s="205">
        <v>5.2</v>
      </c>
      <c r="D96" s="207" t="s">
        <v>106</v>
      </c>
      <c r="E96" s="205" t="s">
        <v>44</v>
      </c>
      <c r="F96" s="231" t="s">
        <v>107</v>
      </c>
      <c r="G96" s="231" t="s">
        <v>108</v>
      </c>
      <c r="H96" s="207" t="s">
        <v>109</v>
      </c>
      <c r="I96" s="205"/>
      <c r="J96" s="205" t="s">
        <v>11</v>
      </c>
      <c r="K96" s="205" t="s">
        <v>48</v>
      </c>
      <c r="L96" s="205" t="s">
        <v>48</v>
      </c>
      <c r="M96" s="219">
        <v>50000</v>
      </c>
      <c r="N96" s="219">
        <f>M96-O96</f>
        <v>2380.9523809523816</v>
      </c>
      <c r="O96" s="219">
        <f>M96/105%</f>
        <v>47619.047619047618</v>
      </c>
      <c r="P96" s="36"/>
      <c r="Q96" s="160" t="s">
        <v>203</v>
      </c>
      <c r="R96" s="116"/>
      <c r="S96" s="70"/>
      <c r="T96" s="70"/>
      <c r="U96" s="70"/>
      <c r="V96" s="70"/>
      <c r="W96" s="117"/>
      <c r="X96" s="36"/>
      <c r="Y96" s="144"/>
      <c r="Z96" s="144"/>
      <c r="AA96" s="144"/>
      <c r="AB96" s="144"/>
      <c r="AC96" s="144"/>
    </row>
    <row r="97" spans="1:29" s="1" customFormat="1" ht="40" customHeight="1" x14ac:dyDescent="0.35">
      <c r="A97" s="206"/>
      <c r="B97" s="206"/>
      <c r="C97" s="206"/>
      <c r="D97" s="208"/>
      <c r="E97" s="206"/>
      <c r="F97" s="232"/>
      <c r="G97" s="232"/>
      <c r="H97" s="208"/>
      <c r="I97" s="206"/>
      <c r="J97" s="206"/>
      <c r="K97" s="206"/>
      <c r="L97" s="206"/>
      <c r="M97" s="220"/>
      <c r="N97" s="220"/>
      <c r="O97" s="220"/>
      <c r="P97" s="36"/>
      <c r="Q97" s="160" t="s">
        <v>204</v>
      </c>
      <c r="R97" s="130"/>
      <c r="S97" s="89"/>
      <c r="T97" s="89"/>
      <c r="U97" s="89"/>
      <c r="V97" s="89"/>
      <c r="W97" s="131"/>
      <c r="X97" s="36"/>
      <c r="Y97" s="148"/>
      <c r="Z97" s="148"/>
      <c r="AA97" s="148"/>
      <c r="AB97" s="148"/>
      <c r="AC97" s="148"/>
    </row>
    <row r="98" spans="1:29" s="35" customFormat="1" ht="5" customHeight="1" x14ac:dyDescent="0.35">
      <c r="A98" s="102"/>
      <c r="B98" s="102"/>
      <c r="C98" s="102"/>
      <c r="D98" s="98"/>
      <c r="E98" s="102"/>
      <c r="F98" s="98"/>
      <c r="G98" s="110"/>
      <c r="H98" s="98"/>
      <c r="I98" s="102"/>
      <c r="J98" s="102"/>
      <c r="K98" s="102"/>
      <c r="L98" s="102"/>
      <c r="M98" s="103"/>
      <c r="N98" s="99"/>
      <c r="O98" s="104"/>
      <c r="P98" s="105"/>
      <c r="Q98" s="161"/>
      <c r="R98" s="122"/>
      <c r="S98" s="106"/>
      <c r="T98" s="106"/>
      <c r="U98" s="106"/>
      <c r="V98" s="106"/>
      <c r="W98" s="123"/>
      <c r="X98" s="105"/>
      <c r="Y98" s="147"/>
      <c r="Z98" s="147"/>
      <c r="AA98" s="147"/>
      <c r="AB98" s="147"/>
      <c r="AC98" s="147"/>
    </row>
    <row r="99" spans="1:29" x14ac:dyDescent="0.35">
      <c r="A99" s="55"/>
      <c r="B99" s="56"/>
      <c r="C99" s="55"/>
      <c r="D99" s="57"/>
      <c r="E99" s="57"/>
      <c r="F99" s="57"/>
      <c r="G99" s="57"/>
      <c r="H99" s="57"/>
      <c r="I99" s="57"/>
      <c r="J99" s="57"/>
      <c r="K99" s="57"/>
      <c r="L99" s="58" t="s">
        <v>153</v>
      </c>
      <c r="M99" s="59">
        <f>SUM(M72:M96)</f>
        <v>320000</v>
      </c>
      <c r="N99" s="59">
        <f>SUM(N72:N96)</f>
        <v>15238.095238095257</v>
      </c>
      <c r="O99" s="59">
        <f>SUM(O72:O96)</f>
        <v>304761.90476190473</v>
      </c>
      <c r="P99" s="15"/>
      <c r="Q99" s="158"/>
      <c r="R99" s="132"/>
      <c r="S99" s="133"/>
      <c r="T99" s="133"/>
      <c r="U99" s="133"/>
      <c r="V99" s="133"/>
      <c r="W99" s="134"/>
      <c r="X99" s="15"/>
      <c r="Y99" s="143"/>
      <c r="Z99" s="143"/>
      <c r="AA99" s="141"/>
      <c r="AB99" s="141"/>
      <c r="AC99" s="141"/>
    </row>
    <row r="100" spans="1:29" x14ac:dyDescent="0.35">
      <c r="A100" s="31" t="s">
        <v>42</v>
      </c>
      <c r="P100" s="87"/>
      <c r="Q100" s="159"/>
      <c r="R100" s="126"/>
      <c r="S100" s="73"/>
      <c r="T100" s="73"/>
      <c r="U100" s="73"/>
      <c r="V100" s="73"/>
      <c r="W100" s="127"/>
      <c r="X100" s="15"/>
      <c r="Y100" s="142"/>
      <c r="Z100" s="142"/>
      <c r="AA100" s="142"/>
      <c r="AB100" s="142"/>
      <c r="AC100" s="142"/>
    </row>
    <row r="101" spans="1:29" s="35" customFormat="1" ht="40" customHeight="1" x14ac:dyDescent="0.35">
      <c r="A101" s="210">
        <v>26</v>
      </c>
      <c r="B101" s="210">
        <v>1</v>
      </c>
      <c r="C101" s="241"/>
      <c r="D101" s="210" t="s">
        <v>154</v>
      </c>
      <c r="E101" s="210" t="s">
        <v>44</v>
      </c>
      <c r="F101" s="207" t="s">
        <v>155</v>
      </c>
      <c r="G101" s="207" t="s">
        <v>156</v>
      </c>
      <c r="H101" s="207" t="s">
        <v>157</v>
      </c>
      <c r="I101" s="207"/>
      <c r="J101" s="210" t="s">
        <v>11</v>
      </c>
      <c r="K101" s="210" t="s">
        <v>158</v>
      </c>
      <c r="L101" s="210" t="s">
        <v>158</v>
      </c>
      <c r="M101" s="224">
        <f>50000</f>
        <v>50000</v>
      </c>
      <c r="N101" s="224">
        <f>M101-O101</f>
        <v>2380.9523809523816</v>
      </c>
      <c r="O101" s="224">
        <f>M101/105%</f>
        <v>47619.047619047618</v>
      </c>
      <c r="P101" s="47"/>
      <c r="Q101" s="160" t="s">
        <v>203</v>
      </c>
      <c r="R101" s="120"/>
      <c r="S101" s="62"/>
      <c r="T101" s="62"/>
      <c r="U101" s="62"/>
      <c r="V101" s="62"/>
      <c r="W101" s="121"/>
      <c r="X101" s="47"/>
      <c r="Y101" s="146"/>
      <c r="Z101" s="146"/>
      <c r="AA101" s="146"/>
      <c r="AB101" s="146"/>
      <c r="AC101" s="146"/>
    </row>
    <row r="102" spans="1:29" s="35" customFormat="1" ht="40" customHeight="1" x14ac:dyDescent="0.35">
      <c r="A102" s="211"/>
      <c r="B102" s="211"/>
      <c r="C102" s="242"/>
      <c r="D102" s="211"/>
      <c r="E102" s="211"/>
      <c r="F102" s="208"/>
      <c r="G102" s="208"/>
      <c r="H102" s="208"/>
      <c r="I102" s="208"/>
      <c r="J102" s="211"/>
      <c r="K102" s="211"/>
      <c r="L102" s="211"/>
      <c r="M102" s="223"/>
      <c r="N102" s="223"/>
      <c r="O102" s="223"/>
      <c r="P102" s="47"/>
      <c r="Q102" s="160" t="s">
        <v>204</v>
      </c>
      <c r="R102" s="120"/>
      <c r="S102" s="62"/>
      <c r="T102" s="62"/>
      <c r="U102" s="62"/>
      <c r="V102" s="62"/>
      <c r="W102" s="121"/>
      <c r="X102" s="47"/>
      <c r="Y102" s="146"/>
      <c r="Z102" s="146"/>
      <c r="AA102" s="146"/>
      <c r="AB102" s="146"/>
      <c r="AC102" s="146"/>
    </row>
    <row r="103" spans="1:29" s="35" customFormat="1" ht="5" customHeight="1" x14ac:dyDescent="0.35">
      <c r="A103" s="102"/>
      <c r="B103" s="102"/>
      <c r="C103" s="102"/>
      <c r="D103" s="98"/>
      <c r="E103" s="102"/>
      <c r="F103" s="98"/>
      <c r="G103" s="110"/>
      <c r="H103" s="98"/>
      <c r="I103" s="102"/>
      <c r="J103" s="102"/>
      <c r="K103" s="102"/>
      <c r="L103" s="102"/>
      <c r="M103" s="103"/>
      <c r="N103" s="99"/>
      <c r="O103" s="104"/>
      <c r="P103" s="105"/>
      <c r="Q103" s="161"/>
      <c r="R103" s="122"/>
      <c r="S103" s="106"/>
      <c r="T103" s="106"/>
      <c r="U103" s="106"/>
      <c r="V103" s="106"/>
      <c r="W103" s="123"/>
      <c r="X103" s="105"/>
      <c r="Y103" s="147"/>
      <c r="Z103" s="147"/>
      <c r="AA103" s="147"/>
      <c r="AB103" s="147"/>
      <c r="AC103" s="147"/>
    </row>
    <row r="104" spans="1:29" s="35" customFormat="1" ht="40" customHeight="1" x14ac:dyDescent="0.35">
      <c r="A104" s="210">
        <v>27</v>
      </c>
      <c r="B104" s="210">
        <v>2</v>
      </c>
      <c r="C104" s="210" t="s">
        <v>162</v>
      </c>
      <c r="D104" s="207" t="s">
        <v>159</v>
      </c>
      <c r="E104" s="210" t="s">
        <v>44</v>
      </c>
      <c r="F104" s="207" t="s">
        <v>155</v>
      </c>
      <c r="G104" s="207" t="s">
        <v>160</v>
      </c>
      <c r="H104" s="207" t="s">
        <v>161</v>
      </c>
      <c r="I104" s="210"/>
      <c r="J104" s="210" t="s">
        <v>12</v>
      </c>
      <c r="K104" s="210" t="s">
        <v>163</v>
      </c>
      <c r="L104" s="210" t="s">
        <v>163</v>
      </c>
      <c r="M104" s="224">
        <f>50505</f>
        <v>50505</v>
      </c>
      <c r="N104" s="224">
        <f>M104-O104</f>
        <v>2405</v>
      </c>
      <c r="O104" s="224">
        <f>M104/105%</f>
        <v>48100</v>
      </c>
      <c r="P104" s="47"/>
      <c r="Q104" s="160" t="s">
        <v>203</v>
      </c>
      <c r="R104" s="120"/>
      <c r="S104" s="62"/>
      <c r="T104" s="62"/>
      <c r="U104" s="62"/>
      <c r="V104" s="62"/>
      <c r="W104" s="121"/>
      <c r="X104" s="47"/>
      <c r="Y104" s="146"/>
      <c r="Z104" s="146"/>
      <c r="AA104" s="146"/>
      <c r="AB104" s="146"/>
      <c r="AC104" s="146"/>
    </row>
    <row r="105" spans="1:29" s="35" customFormat="1" ht="40" customHeight="1" x14ac:dyDescent="0.35">
      <c r="A105" s="211"/>
      <c r="B105" s="211"/>
      <c r="C105" s="211"/>
      <c r="D105" s="208"/>
      <c r="E105" s="211"/>
      <c r="F105" s="208"/>
      <c r="G105" s="208"/>
      <c r="H105" s="208"/>
      <c r="I105" s="211"/>
      <c r="J105" s="211"/>
      <c r="K105" s="211"/>
      <c r="L105" s="211"/>
      <c r="M105" s="223"/>
      <c r="N105" s="223"/>
      <c r="O105" s="223"/>
      <c r="P105" s="47"/>
      <c r="Q105" s="160" t="s">
        <v>204</v>
      </c>
      <c r="R105" s="135"/>
      <c r="S105" s="90"/>
      <c r="T105" s="90"/>
      <c r="U105" s="90"/>
      <c r="V105" s="90"/>
      <c r="W105" s="136"/>
      <c r="X105" s="47"/>
      <c r="Y105" s="150"/>
      <c r="Z105" s="150"/>
      <c r="AA105" s="150"/>
      <c r="AB105" s="150"/>
      <c r="AC105" s="150"/>
    </row>
    <row r="106" spans="1:29" x14ac:dyDescent="0.35">
      <c r="A106" s="74"/>
      <c r="B106" s="75"/>
      <c r="C106" s="74"/>
      <c r="D106" s="76"/>
      <c r="E106" s="76"/>
      <c r="F106" s="76"/>
      <c r="G106" s="76"/>
      <c r="H106" s="76"/>
      <c r="I106" s="76"/>
      <c r="J106" s="76"/>
      <c r="K106" s="76"/>
      <c r="L106" s="77" t="s">
        <v>164</v>
      </c>
      <c r="M106" s="78">
        <f>SUM(M101:M104)</f>
        <v>100505</v>
      </c>
      <c r="N106" s="78">
        <f>SUM(N101:N104)</f>
        <v>4785.9523809523816</v>
      </c>
      <c r="O106" s="78">
        <f>SUM(O101:O104)</f>
        <v>95719.047619047618</v>
      </c>
      <c r="P106" s="15"/>
      <c r="Q106" s="158"/>
      <c r="R106" s="132"/>
      <c r="S106" s="133"/>
      <c r="T106" s="133"/>
      <c r="U106" s="133"/>
      <c r="V106" s="133"/>
      <c r="W106" s="134"/>
      <c r="X106" s="15"/>
      <c r="Y106" s="143"/>
      <c r="Z106" s="143"/>
      <c r="AA106" s="141"/>
      <c r="AB106" s="141"/>
      <c r="AC106" s="141"/>
    </row>
    <row r="107" spans="1:29" s="73" customFormat="1" ht="15" thickBot="1" x14ac:dyDescent="0.4">
      <c r="A107" s="42"/>
      <c r="B107" s="33"/>
      <c r="C107" s="42"/>
      <c r="D107" s="19"/>
      <c r="E107" s="19"/>
      <c r="F107" s="19"/>
      <c r="G107" s="19"/>
      <c r="H107" s="19"/>
      <c r="I107" s="19"/>
      <c r="J107" s="19"/>
      <c r="K107" s="215" t="s">
        <v>167</v>
      </c>
      <c r="L107" s="215"/>
      <c r="M107" s="107">
        <f>M44+M70+M99+M106</f>
        <v>1210505</v>
      </c>
      <c r="N107" s="107">
        <f>N44+N70+N99+N106</f>
        <v>57643.095238095317</v>
      </c>
      <c r="O107" s="107">
        <f>O44+O70+O99+O106</f>
        <v>1152861.9047619049</v>
      </c>
      <c r="P107" s="79"/>
      <c r="Q107" s="162"/>
      <c r="R107" s="137"/>
      <c r="S107" s="138"/>
      <c r="T107" s="138"/>
      <c r="U107" s="138"/>
      <c r="V107" s="138"/>
      <c r="W107" s="139"/>
      <c r="X107" s="79"/>
      <c r="Y107" s="151"/>
      <c r="Z107" s="151"/>
      <c r="AA107" s="155"/>
      <c r="AB107" s="155"/>
      <c r="AC107" s="155"/>
    </row>
    <row r="108" spans="1:29" x14ac:dyDescent="0.35">
      <c r="K108" s="46"/>
      <c r="L108" s="46"/>
      <c r="M108" s="53"/>
      <c r="N108" s="53"/>
      <c r="O108" s="53"/>
    </row>
  </sheetData>
  <mergeCells count="424">
    <mergeCell ref="F104:F105"/>
    <mergeCell ref="G104:G105"/>
    <mergeCell ref="H104:H105"/>
    <mergeCell ref="I104:I105"/>
    <mergeCell ref="J104:J105"/>
    <mergeCell ref="A104:A105"/>
    <mergeCell ref="B104:B105"/>
    <mergeCell ref="C104:C105"/>
    <mergeCell ref="D104:D105"/>
    <mergeCell ref="E104:E105"/>
    <mergeCell ref="K101:K102"/>
    <mergeCell ref="L101:L102"/>
    <mergeCell ref="M101:M102"/>
    <mergeCell ref="N101:N102"/>
    <mergeCell ref="K104:K105"/>
    <mergeCell ref="L104:L105"/>
    <mergeCell ref="M104:M105"/>
    <mergeCell ref="N104:N105"/>
    <mergeCell ref="O101:O102"/>
    <mergeCell ref="O104:O105"/>
    <mergeCell ref="F101:F102"/>
    <mergeCell ref="G101:G102"/>
    <mergeCell ref="H101:H102"/>
    <mergeCell ref="I101:I102"/>
    <mergeCell ref="J101:J102"/>
    <mergeCell ref="A101:A102"/>
    <mergeCell ref="B101:B102"/>
    <mergeCell ref="C101:C102"/>
    <mergeCell ref="D101:D102"/>
    <mergeCell ref="E101:E102"/>
    <mergeCell ref="K96:K97"/>
    <mergeCell ref="L96:L97"/>
    <mergeCell ref="M96:M97"/>
    <mergeCell ref="N96:N97"/>
    <mergeCell ref="O96:O97"/>
    <mergeCell ref="F96:F97"/>
    <mergeCell ref="G96:G97"/>
    <mergeCell ref="H96:H97"/>
    <mergeCell ref="I96:I97"/>
    <mergeCell ref="J96:J97"/>
    <mergeCell ref="A93:A94"/>
    <mergeCell ref="B93:B94"/>
    <mergeCell ref="C93:C94"/>
    <mergeCell ref="D93:D94"/>
    <mergeCell ref="E93:E94"/>
    <mergeCell ref="A96:A97"/>
    <mergeCell ref="B96:B97"/>
    <mergeCell ref="C96:C97"/>
    <mergeCell ref="D96:D97"/>
    <mergeCell ref="E96:E97"/>
    <mergeCell ref="O90:O91"/>
    <mergeCell ref="F90:F91"/>
    <mergeCell ref="G90:G91"/>
    <mergeCell ref="H90:H91"/>
    <mergeCell ref="I90:I91"/>
    <mergeCell ref="J90:J91"/>
    <mergeCell ref="O93:O94"/>
    <mergeCell ref="F93:F94"/>
    <mergeCell ref="G93:G94"/>
    <mergeCell ref="H93:H94"/>
    <mergeCell ref="I93:I94"/>
    <mergeCell ref="J93:J94"/>
    <mergeCell ref="K93:K94"/>
    <mergeCell ref="L93:L94"/>
    <mergeCell ref="M93:M94"/>
    <mergeCell ref="N93:N94"/>
    <mergeCell ref="A90:A91"/>
    <mergeCell ref="B90:B91"/>
    <mergeCell ref="C90:C91"/>
    <mergeCell ref="D90:D91"/>
    <mergeCell ref="E90:E91"/>
    <mergeCell ref="L87:L88"/>
    <mergeCell ref="M87:M88"/>
    <mergeCell ref="N87:N88"/>
    <mergeCell ref="O87:O88"/>
    <mergeCell ref="I87:I88"/>
    <mergeCell ref="F87:F88"/>
    <mergeCell ref="G87:G88"/>
    <mergeCell ref="H87:H88"/>
    <mergeCell ref="J87:J88"/>
    <mergeCell ref="K87:K88"/>
    <mergeCell ref="A87:A88"/>
    <mergeCell ref="B87:B88"/>
    <mergeCell ref="C87:C88"/>
    <mergeCell ref="D87:D88"/>
    <mergeCell ref="E87:E88"/>
    <mergeCell ref="K90:K91"/>
    <mergeCell ref="L90:L91"/>
    <mergeCell ref="M90:M91"/>
    <mergeCell ref="N90:N91"/>
    <mergeCell ref="K84:K85"/>
    <mergeCell ref="L84:L85"/>
    <mergeCell ref="M84:M85"/>
    <mergeCell ref="N84:N85"/>
    <mergeCell ref="O84:O85"/>
    <mergeCell ref="F84:F85"/>
    <mergeCell ref="G84:G85"/>
    <mergeCell ref="H84:H85"/>
    <mergeCell ref="I84:I85"/>
    <mergeCell ref="J84:J85"/>
    <mergeCell ref="A81:A82"/>
    <mergeCell ref="B81:B82"/>
    <mergeCell ref="C81:C82"/>
    <mergeCell ref="D81:D82"/>
    <mergeCell ref="E81:E82"/>
    <mergeCell ref="A84:A85"/>
    <mergeCell ref="B84:B85"/>
    <mergeCell ref="C84:C85"/>
    <mergeCell ref="D84:D85"/>
    <mergeCell ref="E84:E85"/>
    <mergeCell ref="O78:O79"/>
    <mergeCell ref="F78:F79"/>
    <mergeCell ref="G78:G79"/>
    <mergeCell ref="H78:H79"/>
    <mergeCell ref="I78:I79"/>
    <mergeCell ref="J78:J79"/>
    <mergeCell ref="O81:O82"/>
    <mergeCell ref="F81:F82"/>
    <mergeCell ref="G81:G82"/>
    <mergeCell ref="H81:H82"/>
    <mergeCell ref="I81:I82"/>
    <mergeCell ref="J81:J82"/>
    <mergeCell ref="K81:K82"/>
    <mergeCell ref="L81:L82"/>
    <mergeCell ref="M81:M82"/>
    <mergeCell ref="N81:N82"/>
    <mergeCell ref="A78:A79"/>
    <mergeCell ref="B78:B79"/>
    <mergeCell ref="D78:D79"/>
    <mergeCell ref="C78:C79"/>
    <mergeCell ref="E78:E79"/>
    <mergeCell ref="K75:K76"/>
    <mergeCell ref="L75:L76"/>
    <mergeCell ref="M75:M76"/>
    <mergeCell ref="N75:N76"/>
    <mergeCell ref="K78:K79"/>
    <mergeCell ref="L78:L79"/>
    <mergeCell ref="M78:M79"/>
    <mergeCell ref="N78:N79"/>
    <mergeCell ref="O75:O76"/>
    <mergeCell ref="F75:F76"/>
    <mergeCell ref="G75:G76"/>
    <mergeCell ref="H75:H76"/>
    <mergeCell ref="I75:I76"/>
    <mergeCell ref="J75:J76"/>
    <mergeCell ref="A75:A76"/>
    <mergeCell ref="B75:B76"/>
    <mergeCell ref="C75:C76"/>
    <mergeCell ref="D75:D76"/>
    <mergeCell ref="E75:E76"/>
    <mergeCell ref="K72:K73"/>
    <mergeCell ref="L72:L73"/>
    <mergeCell ref="M72:M73"/>
    <mergeCell ref="N72:N73"/>
    <mergeCell ref="O72:O73"/>
    <mergeCell ref="F72:F73"/>
    <mergeCell ref="G72:G73"/>
    <mergeCell ref="H72:H73"/>
    <mergeCell ref="I72:I73"/>
    <mergeCell ref="J72:J73"/>
    <mergeCell ref="A67:A68"/>
    <mergeCell ref="B67:B68"/>
    <mergeCell ref="C67:C68"/>
    <mergeCell ref="D67:D68"/>
    <mergeCell ref="E67:E68"/>
    <mergeCell ref="A72:A73"/>
    <mergeCell ref="B72:B73"/>
    <mergeCell ref="C72:C73"/>
    <mergeCell ref="D72:D73"/>
    <mergeCell ref="E72:E73"/>
    <mergeCell ref="O64:O65"/>
    <mergeCell ref="F64:F65"/>
    <mergeCell ref="G64:G65"/>
    <mergeCell ref="H64:H65"/>
    <mergeCell ref="I64:I65"/>
    <mergeCell ref="J64:J65"/>
    <mergeCell ref="O67:O68"/>
    <mergeCell ref="F67:F68"/>
    <mergeCell ref="G67:G68"/>
    <mergeCell ref="H67:H68"/>
    <mergeCell ref="I67:I68"/>
    <mergeCell ref="J67:J68"/>
    <mergeCell ref="K67:K68"/>
    <mergeCell ref="L67:L68"/>
    <mergeCell ref="M67:M68"/>
    <mergeCell ref="N67:N68"/>
    <mergeCell ref="A64:A65"/>
    <mergeCell ref="B64:B65"/>
    <mergeCell ref="C64:C65"/>
    <mergeCell ref="D64:D65"/>
    <mergeCell ref="E64:E65"/>
    <mergeCell ref="K61:K62"/>
    <mergeCell ref="L61:L62"/>
    <mergeCell ref="M61:M62"/>
    <mergeCell ref="N61:N62"/>
    <mergeCell ref="K64:K65"/>
    <mergeCell ref="L64:L65"/>
    <mergeCell ref="M64:M65"/>
    <mergeCell ref="N64:N65"/>
    <mergeCell ref="O61:O62"/>
    <mergeCell ref="F61:F62"/>
    <mergeCell ref="G61:G62"/>
    <mergeCell ref="H61:H62"/>
    <mergeCell ref="I61:I62"/>
    <mergeCell ref="J61:J62"/>
    <mergeCell ref="A61:A62"/>
    <mergeCell ref="B61:B62"/>
    <mergeCell ref="C61:C62"/>
    <mergeCell ref="D61:D62"/>
    <mergeCell ref="E61:E62"/>
    <mergeCell ref="K58:K59"/>
    <mergeCell ref="L58:L59"/>
    <mergeCell ref="M58:M59"/>
    <mergeCell ref="N58:N59"/>
    <mergeCell ref="O58:O59"/>
    <mergeCell ref="F58:F59"/>
    <mergeCell ref="G58:G59"/>
    <mergeCell ref="H58:H59"/>
    <mergeCell ref="I58:I59"/>
    <mergeCell ref="J58:J59"/>
    <mergeCell ref="A55:A56"/>
    <mergeCell ref="B55:B56"/>
    <mergeCell ref="C55:C56"/>
    <mergeCell ref="D55:D56"/>
    <mergeCell ref="E55:E56"/>
    <mergeCell ref="A58:A59"/>
    <mergeCell ref="B58:B59"/>
    <mergeCell ref="C58:C59"/>
    <mergeCell ref="D58:D59"/>
    <mergeCell ref="E58:E59"/>
    <mergeCell ref="O52:O53"/>
    <mergeCell ref="F52:F53"/>
    <mergeCell ref="G52:G53"/>
    <mergeCell ref="H52:H53"/>
    <mergeCell ref="I52:I53"/>
    <mergeCell ref="J52:J53"/>
    <mergeCell ref="O55:O56"/>
    <mergeCell ref="F55:F56"/>
    <mergeCell ref="G55:G56"/>
    <mergeCell ref="H55:H56"/>
    <mergeCell ref="I55:I56"/>
    <mergeCell ref="J55:J56"/>
    <mergeCell ref="K55:K56"/>
    <mergeCell ref="L55:L56"/>
    <mergeCell ref="M55:M56"/>
    <mergeCell ref="N55:N56"/>
    <mergeCell ref="A52:A53"/>
    <mergeCell ref="B52:B53"/>
    <mergeCell ref="C52:C53"/>
    <mergeCell ref="D52:D53"/>
    <mergeCell ref="E52:E53"/>
    <mergeCell ref="K49:K50"/>
    <mergeCell ref="L49:L50"/>
    <mergeCell ref="M49:M50"/>
    <mergeCell ref="N49:N50"/>
    <mergeCell ref="K52:K53"/>
    <mergeCell ref="L52:L53"/>
    <mergeCell ref="M52:M53"/>
    <mergeCell ref="N52:N53"/>
    <mergeCell ref="O49:O50"/>
    <mergeCell ref="F49:F50"/>
    <mergeCell ref="G49:G50"/>
    <mergeCell ref="H49:H50"/>
    <mergeCell ref="I49:I50"/>
    <mergeCell ref="J49:J50"/>
    <mergeCell ref="A49:A50"/>
    <mergeCell ref="B49:B50"/>
    <mergeCell ref="C49:C50"/>
    <mergeCell ref="D49:D50"/>
    <mergeCell ref="E49:E50"/>
    <mergeCell ref="K46:K47"/>
    <mergeCell ref="L46:L47"/>
    <mergeCell ref="M46:M47"/>
    <mergeCell ref="N46:N47"/>
    <mergeCell ref="O46:O47"/>
    <mergeCell ref="A46:A47"/>
    <mergeCell ref="B46:B47"/>
    <mergeCell ref="C46:C47"/>
    <mergeCell ref="D46:D47"/>
    <mergeCell ref="J46:J47"/>
    <mergeCell ref="E46:E47"/>
    <mergeCell ref="F46:F47"/>
    <mergeCell ref="G46:G47"/>
    <mergeCell ref="H46:H47"/>
    <mergeCell ref="I46:I47"/>
    <mergeCell ref="N36:N37"/>
    <mergeCell ref="K42:K43"/>
    <mergeCell ref="L42:L43"/>
    <mergeCell ref="M42:M43"/>
    <mergeCell ref="N42:N43"/>
    <mergeCell ref="O42:O43"/>
    <mergeCell ref="F42:F43"/>
    <mergeCell ref="G42:G43"/>
    <mergeCell ref="H42:H43"/>
    <mergeCell ref="I42:I43"/>
    <mergeCell ref="J42:J43"/>
    <mergeCell ref="A42:A43"/>
    <mergeCell ref="B42:B43"/>
    <mergeCell ref="C42:C43"/>
    <mergeCell ref="D42:D43"/>
    <mergeCell ref="E42:E43"/>
    <mergeCell ref="O36:O37"/>
    <mergeCell ref="A39:A40"/>
    <mergeCell ref="B39:B40"/>
    <mergeCell ref="C39:C40"/>
    <mergeCell ref="D39:D40"/>
    <mergeCell ref="E39:E40"/>
    <mergeCell ref="F39:F40"/>
    <mergeCell ref="G39:G40"/>
    <mergeCell ref="H39:H40"/>
    <mergeCell ref="I39:I40"/>
    <mergeCell ref="J39:J40"/>
    <mergeCell ref="K39:K40"/>
    <mergeCell ref="L39:L40"/>
    <mergeCell ref="M39:M40"/>
    <mergeCell ref="N39:N40"/>
    <mergeCell ref="O39:O40"/>
    <mergeCell ref="J36:J37"/>
    <mergeCell ref="K36:K37"/>
    <mergeCell ref="L36:L37"/>
    <mergeCell ref="M33:M34"/>
    <mergeCell ref="A36:A37"/>
    <mergeCell ref="B36:B37"/>
    <mergeCell ref="C36:C37"/>
    <mergeCell ref="D36:D37"/>
    <mergeCell ref="E36:E37"/>
    <mergeCell ref="F36:F37"/>
    <mergeCell ref="G36:G37"/>
    <mergeCell ref="H36:H37"/>
    <mergeCell ref="I36:I37"/>
    <mergeCell ref="E33:E34"/>
    <mergeCell ref="F33:F34"/>
    <mergeCell ref="G33:G34"/>
    <mergeCell ref="H33:H34"/>
    <mergeCell ref="A33:A34"/>
    <mergeCell ref="B33:B34"/>
    <mergeCell ref="D33:D34"/>
    <mergeCell ref="C33:C34"/>
    <mergeCell ref="M36:M37"/>
    <mergeCell ref="N33:N34"/>
    <mergeCell ref="N27:N28"/>
    <mergeCell ref="O27:O28"/>
    <mergeCell ref="A30:A31"/>
    <mergeCell ref="B30:B31"/>
    <mergeCell ref="C30:C31"/>
    <mergeCell ref="D30:D31"/>
    <mergeCell ref="I27:I28"/>
    <mergeCell ref="I30:I31"/>
    <mergeCell ref="J30:J31"/>
    <mergeCell ref="K30:K31"/>
    <mergeCell ref="L30:L31"/>
    <mergeCell ref="M30:M31"/>
    <mergeCell ref="N30:N31"/>
    <mergeCell ref="O30:O31"/>
    <mergeCell ref="E30:E31"/>
    <mergeCell ref="F30:F31"/>
    <mergeCell ref="G30:G31"/>
    <mergeCell ref="H30:H31"/>
    <mergeCell ref="O33:O34"/>
    <mergeCell ref="I33:I34"/>
    <mergeCell ref="J33:J34"/>
    <mergeCell ref="K33:K34"/>
    <mergeCell ref="L33:L34"/>
    <mergeCell ref="E1:I1"/>
    <mergeCell ref="K107:L107"/>
    <mergeCell ref="F24:F25"/>
    <mergeCell ref="L24:L25"/>
    <mergeCell ref="M24:M25"/>
    <mergeCell ref="N24:N25"/>
    <mergeCell ref="O24:O25"/>
    <mergeCell ref="A27:A28"/>
    <mergeCell ref="B27:B28"/>
    <mergeCell ref="C27:C28"/>
    <mergeCell ref="D27:D28"/>
    <mergeCell ref="E27:E28"/>
    <mergeCell ref="F27:F28"/>
    <mergeCell ref="G27:G28"/>
    <mergeCell ref="H27:H28"/>
    <mergeCell ref="J27:J28"/>
    <mergeCell ref="K27:K28"/>
    <mergeCell ref="L27:L28"/>
    <mergeCell ref="M27:M28"/>
    <mergeCell ref="G24:G25"/>
    <mergeCell ref="H24:H25"/>
    <mergeCell ref="I24:I25"/>
    <mergeCell ref="J24:J25"/>
    <mergeCell ref="K24:K25"/>
    <mergeCell ref="N21:N22"/>
    <mergeCell ref="O21:O22"/>
    <mergeCell ref="D24:D25"/>
    <mergeCell ref="E24:E25"/>
    <mergeCell ref="A21:A22"/>
    <mergeCell ref="B21:B22"/>
    <mergeCell ref="C21:C22"/>
    <mergeCell ref="D21:D22"/>
    <mergeCell ref="E21:E22"/>
    <mergeCell ref="A24:A25"/>
    <mergeCell ref="B24:B25"/>
    <mergeCell ref="C24:C25"/>
    <mergeCell ref="H3:K3"/>
    <mergeCell ref="F21:F22"/>
    <mergeCell ref="G21:G22"/>
    <mergeCell ref="H21:H22"/>
    <mergeCell ref="I21:I22"/>
    <mergeCell ref="J21:J22"/>
    <mergeCell ref="K21:K22"/>
    <mergeCell ref="L21:L22"/>
    <mergeCell ref="M21:M22"/>
    <mergeCell ref="R17:W17"/>
    <mergeCell ref="B15:B16"/>
    <mergeCell ref="C15:C16"/>
    <mergeCell ref="E15:E16"/>
    <mergeCell ref="F15:F16"/>
    <mergeCell ref="G15:G16"/>
    <mergeCell ref="D15:D16"/>
    <mergeCell ref="J15:J16"/>
    <mergeCell ref="Y15:AC15"/>
    <mergeCell ref="K15:K16"/>
    <mergeCell ref="L15:L16"/>
    <mergeCell ref="M15:M16"/>
    <mergeCell ref="R15:W15"/>
    <mergeCell ref="H15:H16"/>
    <mergeCell ref="N15:N16"/>
    <mergeCell ref="O15:O16"/>
  </mergeCells>
  <pageMargins left="0.7" right="0.7" top="0.75" bottom="0.75" header="0.3" footer="0.3"/>
  <pageSetup paperSize="9" scale="30" fitToHeight="0" orientation="landscape" r:id="rId1"/>
  <drawing r:id="rId2"/>
  <legacyDrawing r:id="rId3"/>
  <oleObjects>
    <mc:AlternateContent xmlns:mc="http://schemas.openxmlformats.org/markup-compatibility/2006">
      <mc:Choice Requires="x14">
        <oleObject progId="Acrobat Document" dvAspect="DVASPECT_ICON" shapeId="1034" r:id="rId4">
          <objectPr defaultSize="0" autoPict="0" r:id="rId5">
            <anchor moveWithCells="1">
              <from>
                <xdr:col>8</xdr:col>
                <xdr:colOff>127000</xdr:colOff>
                <xdr:row>20</xdr:row>
                <xdr:rowOff>38100</xdr:rowOff>
              </from>
              <to>
                <xdr:col>8</xdr:col>
                <xdr:colOff>723900</xdr:colOff>
                <xdr:row>20</xdr:row>
                <xdr:rowOff>482600</xdr:rowOff>
              </to>
            </anchor>
          </objectPr>
        </oleObject>
      </mc:Choice>
      <mc:Fallback>
        <oleObject progId="Acrobat Document" dvAspect="DVASPECT_ICON" shapeId="1034" r:id="rId4"/>
      </mc:Fallback>
    </mc:AlternateContent>
    <mc:AlternateContent xmlns:mc="http://schemas.openxmlformats.org/markup-compatibility/2006">
      <mc:Choice Requires="x14">
        <oleObject progId="Acrobat Document" dvAspect="DVASPECT_ICON" shapeId="1035" r:id="rId6">
          <objectPr defaultSize="0" autoPict="0" r:id="rId7">
            <anchor moveWithCells="1">
              <from>
                <xdr:col>8</xdr:col>
                <xdr:colOff>101600</xdr:colOff>
                <xdr:row>23</xdr:row>
                <xdr:rowOff>38100</xdr:rowOff>
              </from>
              <to>
                <xdr:col>8</xdr:col>
                <xdr:colOff>736600</xdr:colOff>
                <xdr:row>23</xdr:row>
                <xdr:rowOff>469900</xdr:rowOff>
              </to>
            </anchor>
          </objectPr>
        </oleObject>
      </mc:Choice>
      <mc:Fallback>
        <oleObject progId="Acrobat Document" dvAspect="DVASPECT_ICON" shapeId="1035" r:id="rId6"/>
      </mc:Fallback>
    </mc:AlternateContent>
    <mc:AlternateContent xmlns:mc="http://schemas.openxmlformats.org/markup-compatibility/2006">
      <mc:Choice Requires="x14">
        <oleObject progId="Acrobat Document" dvAspect="DVASPECT_ICON" shapeId="1036" r:id="rId8">
          <objectPr defaultSize="0" autoPict="0" r:id="rId9">
            <anchor moveWithCells="1">
              <from>
                <xdr:col>8</xdr:col>
                <xdr:colOff>114300</xdr:colOff>
                <xdr:row>26</xdr:row>
                <xdr:rowOff>63500</xdr:rowOff>
              </from>
              <to>
                <xdr:col>8</xdr:col>
                <xdr:colOff>736600</xdr:colOff>
                <xdr:row>26</xdr:row>
                <xdr:rowOff>482600</xdr:rowOff>
              </to>
            </anchor>
          </objectPr>
        </oleObject>
      </mc:Choice>
      <mc:Fallback>
        <oleObject progId="Acrobat Document" dvAspect="DVASPECT_ICON" shapeId="1036" r:id="rId8"/>
      </mc:Fallback>
    </mc:AlternateContent>
    <mc:AlternateContent xmlns:mc="http://schemas.openxmlformats.org/markup-compatibility/2006">
      <mc:Choice Requires="x14">
        <oleObject progId="Acrobat Document" dvAspect="DVASPECT_ICON" shapeId="1037" r:id="rId10">
          <objectPr defaultSize="0" autoPict="0" r:id="rId11">
            <anchor moveWithCells="1">
              <from>
                <xdr:col>8</xdr:col>
                <xdr:colOff>101600</xdr:colOff>
                <xdr:row>29</xdr:row>
                <xdr:rowOff>101600</xdr:rowOff>
              </from>
              <to>
                <xdr:col>8</xdr:col>
                <xdr:colOff>749300</xdr:colOff>
                <xdr:row>30</xdr:row>
                <xdr:rowOff>127000</xdr:rowOff>
              </to>
            </anchor>
          </objectPr>
        </oleObject>
      </mc:Choice>
      <mc:Fallback>
        <oleObject progId="Acrobat Document" dvAspect="DVASPECT_ICON" shapeId="1037" r:id="rId10"/>
      </mc:Fallback>
    </mc:AlternateContent>
    <mc:AlternateContent xmlns:mc="http://schemas.openxmlformats.org/markup-compatibility/2006">
      <mc:Choice Requires="x14">
        <oleObject progId="Acrobat Document" dvAspect="DVASPECT_ICON" shapeId="1038" r:id="rId12">
          <objectPr defaultSize="0" autoPict="0" r:id="rId13">
            <anchor moveWithCells="1">
              <from>
                <xdr:col>8</xdr:col>
                <xdr:colOff>76200</xdr:colOff>
                <xdr:row>32</xdr:row>
                <xdr:rowOff>152400</xdr:rowOff>
              </from>
              <to>
                <xdr:col>8</xdr:col>
                <xdr:colOff>736600</xdr:colOff>
                <xdr:row>33</xdr:row>
                <xdr:rowOff>228600</xdr:rowOff>
              </to>
            </anchor>
          </objectPr>
        </oleObject>
      </mc:Choice>
      <mc:Fallback>
        <oleObject progId="Acrobat Document" dvAspect="DVASPECT_ICON" shapeId="1038" r:id="rId12"/>
      </mc:Fallback>
    </mc:AlternateContent>
    <mc:AlternateContent xmlns:mc="http://schemas.openxmlformats.org/markup-compatibility/2006">
      <mc:Choice Requires="x14">
        <oleObject progId="Acrobat Document" dvAspect="DVASPECT_ICON" shapeId="1039" r:id="rId14">
          <objectPr defaultSize="0" autoPict="0" r:id="rId15">
            <anchor moveWithCells="1">
              <from>
                <xdr:col>8</xdr:col>
                <xdr:colOff>76200</xdr:colOff>
                <xdr:row>35</xdr:row>
                <xdr:rowOff>152400</xdr:rowOff>
              </from>
              <to>
                <xdr:col>8</xdr:col>
                <xdr:colOff>762000</xdr:colOff>
                <xdr:row>36</xdr:row>
                <xdr:rowOff>152400</xdr:rowOff>
              </to>
            </anchor>
          </objectPr>
        </oleObject>
      </mc:Choice>
      <mc:Fallback>
        <oleObject progId="Acrobat Document" dvAspect="DVASPECT_ICON" shapeId="1039" r:id="rId14"/>
      </mc:Fallback>
    </mc:AlternateContent>
    <mc:AlternateContent xmlns:mc="http://schemas.openxmlformats.org/markup-compatibility/2006">
      <mc:Choice Requires="x14">
        <oleObject progId="Acrobat Document" dvAspect="DVASPECT_ICON" shapeId="1040" r:id="rId16">
          <objectPr defaultSize="0" autoPict="0" r:id="rId17">
            <anchor moveWithCells="1">
              <from>
                <xdr:col>8</xdr:col>
                <xdr:colOff>88900</xdr:colOff>
                <xdr:row>38</xdr:row>
                <xdr:rowOff>139700</xdr:rowOff>
              </from>
              <to>
                <xdr:col>8</xdr:col>
                <xdr:colOff>749300</xdr:colOff>
                <xdr:row>39</xdr:row>
                <xdr:rowOff>317500</xdr:rowOff>
              </to>
            </anchor>
          </objectPr>
        </oleObject>
      </mc:Choice>
      <mc:Fallback>
        <oleObject progId="Acrobat Document" dvAspect="DVASPECT_ICON" shapeId="1040" r:id="rId16"/>
      </mc:Fallback>
    </mc:AlternateContent>
    <mc:AlternateContent xmlns:mc="http://schemas.openxmlformats.org/markup-compatibility/2006">
      <mc:Choice Requires="x14">
        <oleObject progId="Acrobat Document" dvAspect="DVASPECT_ICON" shapeId="1041" r:id="rId18">
          <objectPr defaultSize="0" autoPict="0" r:id="rId19">
            <anchor moveWithCells="1">
              <from>
                <xdr:col>8</xdr:col>
                <xdr:colOff>114300</xdr:colOff>
                <xdr:row>41</xdr:row>
                <xdr:rowOff>254000</xdr:rowOff>
              </from>
              <to>
                <xdr:col>8</xdr:col>
                <xdr:colOff>723900</xdr:colOff>
                <xdr:row>42</xdr:row>
                <xdr:rowOff>393700</xdr:rowOff>
              </to>
            </anchor>
          </objectPr>
        </oleObject>
      </mc:Choice>
      <mc:Fallback>
        <oleObject progId="Acrobat Document" dvAspect="DVASPECT_ICON" shapeId="1041" r:id="rId18"/>
      </mc:Fallback>
    </mc:AlternateContent>
    <mc:AlternateContent xmlns:mc="http://schemas.openxmlformats.org/markup-compatibility/2006">
      <mc:Choice Requires="x14">
        <oleObject progId="Acrobat Document" dvAspect="DVASPECT_ICON" shapeId="1042" r:id="rId20">
          <objectPr defaultSize="0" autoPict="0" r:id="rId21">
            <anchor moveWithCells="1">
              <from>
                <xdr:col>8</xdr:col>
                <xdr:colOff>101600</xdr:colOff>
                <xdr:row>45</xdr:row>
                <xdr:rowOff>190500</xdr:rowOff>
              </from>
              <to>
                <xdr:col>8</xdr:col>
                <xdr:colOff>711200</xdr:colOff>
                <xdr:row>46</xdr:row>
                <xdr:rowOff>355600</xdr:rowOff>
              </to>
            </anchor>
          </objectPr>
        </oleObject>
      </mc:Choice>
      <mc:Fallback>
        <oleObject progId="Acrobat Document" dvAspect="DVASPECT_ICON" shapeId="1042" r:id="rId20"/>
      </mc:Fallback>
    </mc:AlternateContent>
    <mc:AlternateContent xmlns:mc="http://schemas.openxmlformats.org/markup-compatibility/2006">
      <mc:Choice Requires="x14">
        <oleObject progId="Acrobat Document" dvAspect="DVASPECT_ICON" shapeId="1043" r:id="rId22">
          <objectPr defaultSize="0" autoPict="0" r:id="rId23">
            <anchor moveWithCells="1">
              <from>
                <xdr:col>8</xdr:col>
                <xdr:colOff>76200</xdr:colOff>
                <xdr:row>48</xdr:row>
                <xdr:rowOff>203200</xdr:rowOff>
              </from>
              <to>
                <xdr:col>8</xdr:col>
                <xdr:colOff>723900</xdr:colOff>
                <xdr:row>49</xdr:row>
                <xdr:rowOff>177800</xdr:rowOff>
              </to>
            </anchor>
          </objectPr>
        </oleObject>
      </mc:Choice>
      <mc:Fallback>
        <oleObject progId="Acrobat Document" dvAspect="DVASPECT_ICON" shapeId="1043" r:id="rId22"/>
      </mc:Fallback>
    </mc:AlternateContent>
    <mc:AlternateContent xmlns:mc="http://schemas.openxmlformats.org/markup-compatibility/2006">
      <mc:Choice Requires="x14">
        <oleObject progId="Acrobat Document" dvAspect="DVASPECT_ICON" shapeId="1044" r:id="rId24">
          <objectPr defaultSize="0" autoPict="0" r:id="rId25">
            <anchor moveWithCells="1">
              <from>
                <xdr:col>8</xdr:col>
                <xdr:colOff>76200</xdr:colOff>
                <xdr:row>51</xdr:row>
                <xdr:rowOff>114300</xdr:rowOff>
              </from>
              <to>
                <xdr:col>8</xdr:col>
                <xdr:colOff>749300</xdr:colOff>
                <xdr:row>52</xdr:row>
                <xdr:rowOff>114300</xdr:rowOff>
              </to>
            </anchor>
          </objectPr>
        </oleObject>
      </mc:Choice>
      <mc:Fallback>
        <oleObject progId="Acrobat Document" dvAspect="DVASPECT_ICON" shapeId="1044" r:id="rId24"/>
      </mc:Fallback>
    </mc:AlternateContent>
    <mc:AlternateContent xmlns:mc="http://schemas.openxmlformats.org/markup-compatibility/2006">
      <mc:Choice Requires="x14">
        <oleObject progId="Acrobat Document" dvAspect="DVASPECT_ICON" shapeId="1045" r:id="rId26">
          <objectPr defaultSize="0" autoPict="0" r:id="rId27">
            <anchor moveWithCells="1">
              <from>
                <xdr:col>8</xdr:col>
                <xdr:colOff>101600</xdr:colOff>
                <xdr:row>54</xdr:row>
                <xdr:rowOff>203200</xdr:rowOff>
              </from>
              <to>
                <xdr:col>8</xdr:col>
                <xdr:colOff>723900</xdr:colOff>
                <xdr:row>55</xdr:row>
                <xdr:rowOff>266700</xdr:rowOff>
              </to>
            </anchor>
          </objectPr>
        </oleObject>
      </mc:Choice>
      <mc:Fallback>
        <oleObject progId="Acrobat Document" dvAspect="DVASPECT_ICON" shapeId="1045" r:id="rId26"/>
      </mc:Fallback>
    </mc:AlternateContent>
    <mc:AlternateContent xmlns:mc="http://schemas.openxmlformats.org/markup-compatibility/2006">
      <mc:Choice Requires="x14">
        <oleObject progId="Acrobat Document" dvAspect="DVASPECT_ICON" shapeId="1046" r:id="rId28">
          <objectPr defaultSize="0" autoPict="0" r:id="rId29">
            <anchor moveWithCells="1">
              <from>
                <xdr:col>8</xdr:col>
                <xdr:colOff>88900</xdr:colOff>
                <xdr:row>57</xdr:row>
                <xdr:rowOff>114300</xdr:rowOff>
              </from>
              <to>
                <xdr:col>8</xdr:col>
                <xdr:colOff>736600</xdr:colOff>
                <xdr:row>58</xdr:row>
                <xdr:rowOff>165100</xdr:rowOff>
              </to>
            </anchor>
          </objectPr>
        </oleObject>
      </mc:Choice>
      <mc:Fallback>
        <oleObject progId="Acrobat Document" dvAspect="DVASPECT_ICON" shapeId="1046" r:id="rId28"/>
      </mc:Fallback>
    </mc:AlternateContent>
    <mc:AlternateContent xmlns:mc="http://schemas.openxmlformats.org/markup-compatibility/2006">
      <mc:Choice Requires="x14">
        <oleObject progId="Acrobat Document" dvAspect="DVASPECT_ICON" shapeId="1047" r:id="rId30">
          <objectPr defaultSize="0" autoPict="0" r:id="rId31">
            <anchor moveWithCells="1">
              <from>
                <xdr:col>8</xdr:col>
                <xdr:colOff>152400</xdr:colOff>
                <xdr:row>60</xdr:row>
                <xdr:rowOff>139700</xdr:rowOff>
              </from>
              <to>
                <xdr:col>8</xdr:col>
                <xdr:colOff>660400</xdr:colOff>
                <xdr:row>61</xdr:row>
                <xdr:rowOff>165100</xdr:rowOff>
              </to>
            </anchor>
          </objectPr>
        </oleObject>
      </mc:Choice>
      <mc:Fallback>
        <oleObject progId="Acrobat Document" dvAspect="DVASPECT_ICON" shapeId="1047" r:id="rId30"/>
      </mc:Fallback>
    </mc:AlternateContent>
    <mc:AlternateContent xmlns:mc="http://schemas.openxmlformats.org/markup-compatibility/2006">
      <mc:Choice Requires="x14">
        <oleObject progId="Acrobat Document" dvAspect="DVASPECT_ICON" shapeId="1048" r:id="rId32">
          <objectPr defaultSize="0" autoPict="0" r:id="rId33">
            <anchor moveWithCells="1">
              <from>
                <xdr:col>8</xdr:col>
                <xdr:colOff>63500</xdr:colOff>
                <xdr:row>63</xdr:row>
                <xdr:rowOff>228600</xdr:rowOff>
              </from>
              <to>
                <xdr:col>8</xdr:col>
                <xdr:colOff>749300</xdr:colOff>
                <xdr:row>64</xdr:row>
                <xdr:rowOff>393700</xdr:rowOff>
              </to>
            </anchor>
          </objectPr>
        </oleObject>
      </mc:Choice>
      <mc:Fallback>
        <oleObject progId="Acrobat Document" dvAspect="DVASPECT_ICON" shapeId="1048" r:id="rId32"/>
      </mc:Fallback>
    </mc:AlternateContent>
    <mc:AlternateContent xmlns:mc="http://schemas.openxmlformats.org/markup-compatibility/2006">
      <mc:Choice Requires="x14">
        <oleObject progId="Acrobat Document" dvAspect="DVASPECT_ICON" shapeId="1049" r:id="rId34">
          <objectPr defaultSize="0" autoPict="0" r:id="rId35">
            <anchor moveWithCells="1">
              <from>
                <xdr:col>8</xdr:col>
                <xdr:colOff>76200</xdr:colOff>
                <xdr:row>66</xdr:row>
                <xdr:rowOff>152400</xdr:rowOff>
              </from>
              <to>
                <xdr:col>8</xdr:col>
                <xdr:colOff>762000</xdr:colOff>
                <xdr:row>67</xdr:row>
                <xdr:rowOff>330200</xdr:rowOff>
              </to>
            </anchor>
          </objectPr>
        </oleObject>
      </mc:Choice>
      <mc:Fallback>
        <oleObject progId="Acrobat Document" dvAspect="DVASPECT_ICON" shapeId="1049" r:id="rId34"/>
      </mc:Fallback>
    </mc:AlternateContent>
    <mc:AlternateContent xmlns:mc="http://schemas.openxmlformats.org/markup-compatibility/2006">
      <mc:Choice Requires="x14">
        <oleObject progId="Acrobat Document" dvAspect="DVASPECT_ICON" shapeId="1050" r:id="rId36">
          <objectPr defaultSize="0" autoPict="0" r:id="rId37">
            <anchor moveWithCells="1">
              <from>
                <xdr:col>8</xdr:col>
                <xdr:colOff>88900</xdr:colOff>
                <xdr:row>71</xdr:row>
                <xdr:rowOff>139700</xdr:rowOff>
              </from>
              <to>
                <xdr:col>8</xdr:col>
                <xdr:colOff>736600</xdr:colOff>
                <xdr:row>72</xdr:row>
                <xdr:rowOff>317500</xdr:rowOff>
              </to>
            </anchor>
          </objectPr>
        </oleObject>
      </mc:Choice>
      <mc:Fallback>
        <oleObject progId="Acrobat Document" dvAspect="DVASPECT_ICON" shapeId="1050" r:id="rId36"/>
      </mc:Fallback>
    </mc:AlternateContent>
    <mc:AlternateContent xmlns:mc="http://schemas.openxmlformats.org/markup-compatibility/2006">
      <mc:Choice Requires="x14">
        <oleObject progId="Acrobat Document" dvAspect="DVASPECT_ICON" shapeId="1051" r:id="rId38">
          <objectPr defaultSize="0" autoPict="0" r:id="rId39">
            <anchor moveWithCells="1">
              <from>
                <xdr:col>8</xdr:col>
                <xdr:colOff>63500</xdr:colOff>
                <xdr:row>74</xdr:row>
                <xdr:rowOff>152400</xdr:rowOff>
              </from>
              <to>
                <xdr:col>8</xdr:col>
                <xdr:colOff>749300</xdr:colOff>
                <xdr:row>75</xdr:row>
                <xdr:rowOff>279400</xdr:rowOff>
              </to>
            </anchor>
          </objectPr>
        </oleObject>
      </mc:Choice>
      <mc:Fallback>
        <oleObject progId="Acrobat Document" dvAspect="DVASPECT_ICON" shapeId="1051" r:id="rId38"/>
      </mc:Fallback>
    </mc:AlternateContent>
    <mc:AlternateContent xmlns:mc="http://schemas.openxmlformats.org/markup-compatibility/2006">
      <mc:Choice Requires="x14">
        <oleObject progId="Acrobat Document" dvAspect="DVASPECT_ICON" shapeId="1052" r:id="rId40">
          <objectPr defaultSize="0" autoPict="0" r:id="rId41">
            <anchor moveWithCells="1">
              <from>
                <xdr:col>8</xdr:col>
                <xdr:colOff>76200</xdr:colOff>
                <xdr:row>77</xdr:row>
                <xdr:rowOff>190500</xdr:rowOff>
              </from>
              <to>
                <xdr:col>8</xdr:col>
                <xdr:colOff>762000</xdr:colOff>
                <xdr:row>78</xdr:row>
                <xdr:rowOff>292100</xdr:rowOff>
              </to>
            </anchor>
          </objectPr>
        </oleObject>
      </mc:Choice>
      <mc:Fallback>
        <oleObject progId="Acrobat Document" dvAspect="DVASPECT_ICON" shapeId="1052" r:id="rId40"/>
      </mc:Fallback>
    </mc:AlternateContent>
    <mc:AlternateContent xmlns:mc="http://schemas.openxmlformats.org/markup-compatibility/2006">
      <mc:Choice Requires="x14">
        <oleObject progId="Acrobat Document" dvAspect="DVASPECT_ICON" shapeId="1053" r:id="rId42">
          <objectPr defaultSize="0" autoPict="0" r:id="rId43">
            <anchor moveWithCells="1">
              <from>
                <xdr:col>8</xdr:col>
                <xdr:colOff>101600</xdr:colOff>
                <xdr:row>80</xdr:row>
                <xdr:rowOff>190500</xdr:rowOff>
              </from>
              <to>
                <xdr:col>8</xdr:col>
                <xdr:colOff>698500</xdr:colOff>
                <xdr:row>81</xdr:row>
                <xdr:rowOff>368300</xdr:rowOff>
              </to>
            </anchor>
          </objectPr>
        </oleObject>
      </mc:Choice>
      <mc:Fallback>
        <oleObject progId="Acrobat Document" dvAspect="DVASPECT_ICON" shapeId="1053" r:id="rId42"/>
      </mc:Fallback>
    </mc:AlternateContent>
    <mc:AlternateContent xmlns:mc="http://schemas.openxmlformats.org/markup-compatibility/2006">
      <mc:Choice Requires="x14">
        <oleObject progId="Acrobat Document" dvAspect="DVASPECT_ICON" shapeId="1054" r:id="rId44">
          <objectPr defaultSize="0" autoPict="0" r:id="rId45">
            <anchor moveWithCells="1">
              <from>
                <xdr:col>8</xdr:col>
                <xdr:colOff>76200</xdr:colOff>
                <xdr:row>83</xdr:row>
                <xdr:rowOff>152400</xdr:rowOff>
              </from>
              <to>
                <xdr:col>8</xdr:col>
                <xdr:colOff>673100</xdr:colOff>
                <xdr:row>84</xdr:row>
                <xdr:rowOff>355600</xdr:rowOff>
              </to>
            </anchor>
          </objectPr>
        </oleObject>
      </mc:Choice>
      <mc:Fallback>
        <oleObject progId="Acrobat Document" dvAspect="DVASPECT_ICON" shapeId="1054" r:id="rId44"/>
      </mc:Fallback>
    </mc:AlternateContent>
    <mc:AlternateContent xmlns:mc="http://schemas.openxmlformats.org/markup-compatibility/2006">
      <mc:Choice Requires="x14">
        <oleObject progId="Acrobat Document" dvAspect="DVASPECT_ICON" shapeId="1055" r:id="rId46">
          <objectPr defaultSize="0" autoPict="0" r:id="rId47">
            <anchor moveWithCells="1">
              <from>
                <xdr:col>8</xdr:col>
                <xdr:colOff>63500</xdr:colOff>
                <xdr:row>86</xdr:row>
                <xdr:rowOff>177800</xdr:rowOff>
              </from>
              <to>
                <xdr:col>8</xdr:col>
                <xdr:colOff>698500</xdr:colOff>
                <xdr:row>87</xdr:row>
                <xdr:rowOff>381000</xdr:rowOff>
              </to>
            </anchor>
          </objectPr>
        </oleObject>
      </mc:Choice>
      <mc:Fallback>
        <oleObject progId="Acrobat Document" dvAspect="DVASPECT_ICON" shapeId="1055" r:id="rId46"/>
      </mc:Fallback>
    </mc:AlternateContent>
    <mc:AlternateContent xmlns:mc="http://schemas.openxmlformats.org/markup-compatibility/2006">
      <mc:Choice Requires="x14">
        <oleObject progId="Acrobat Document" dvAspect="DVASPECT_ICON" shapeId="1056" r:id="rId48">
          <objectPr defaultSize="0" autoPict="0" r:id="rId49">
            <anchor moveWithCells="1">
              <from>
                <xdr:col>8</xdr:col>
                <xdr:colOff>88900</xdr:colOff>
                <xdr:row>89</xdr:row>
                <xdr:rowOff>203200</xdr:rowOff>
              </from>
              <to>
                <xdr:col>8</xdr:col>
                <xdr:colOff>762000</xdr:colOff>
                <xdr:row>90</xdr:row>
                <xdr:rowOff>393700</xdr:rowOff>
              </to>
            </anchor>
          </objectPr>
        </oleObject>
      </mc:Choice>
      <mc:Fallback>
        <oleObject progId="Acrobat Document" dvAspect="DVASPECT_ICON" shapeId="1056" r:id="rId48"/>
      </mc:Fallback>
    </mc:AlternateContent>
    <mc:AlternateContent xmlns:mc="http://schemas.openxmlformats.org/markup-compatibility/2006">
      <mc:Choice Requires="x14">
        <oleObject progId="Acrobat Document" dvAspect="DVASPECT_ICON" shapeId="1057" r:id="rId50">
          <objectPr defaultSize="0" autoPict="0" r:id="rId51">
            <anchor moveWithCells="1">
              <from>
                <xdr:col>8</xdr:col>
                <xdr:colOff>76200</xdr:colOff>
                <xdr:row>92</xdr:row>
                <xdr:rowOff>139700</xdr:rowOff>
              </from>
              <to>
                <xdr:col>8</xdr:col>
                <xdr:colOff>774700</xdr:colOff>
                <xdr:row>93</xdr:row>
                <xdr:rowOff>355600</xdr:rowOff>
              </to>
            </anchor>
          </objectPr>
        </oleObject>
      </mc:Choice>
      <mc:Fallback>
        <oleObject progId="Acrobat Document" dvAspect="DVASPECT_ICON" shapeId="1057" r:id="rId50"/>
      </mc:Fallback>
    </mc:AlternateContent>
    <mc:AlternateContent xmlns:mc="http://schemas.openxmlformats.org/markup-compatibility/2006">
      <mc:Choice Requires="x14">
        <oleObject progId="Acrobat Document" dvAspect="DVASPECT_ICON" shapeId="1058" r:id="rId52">
          <objectPr defaultSize="0" autoPict="0" r:id="rId53">
            <anchor moveWithCells="1">
              <from>
                <xdr:col>8</xdr:col>
                <xdr:colOff>76200</xdr:colOff>
                <xdr:row>95</xdr:row>
                <xdr:rowOff>152400</xdr:rowOff>
              </from>
              <to>
                <xdr:col>8</xdr:col>
                <xdr:colOff>736600</xdr:colOff>
                <xdr:row>96</xdr:row>
                <xdr:rowOff>393700</xdr:rowOff>
              </to>
            </anchor>
          </objectPr>
        </oleObject>
      </mc:Choice>
      <mc:Fallback>
        <oleObject progId="Acrobat Document" dvAspect="DVASPECT_ICON" shapeId="1058" r:id="rId52"/>
      </mc:Fallback>
    </mc:AlternateContent>
    <mc:AlternateContent xmlns:mc="http://schemas.openxmlformats.org/markup-compatibility/2006">
      <mc:Choice Requires="x14">
        <oleObject progId="Acrobat Document" dvAspect="DVASPECT_ICON" shapeId="1060" r:id="rId54">
          <objectPr defaultSize="0" autoPict="0" r:id="rId55">
            <anchor moveWithCells="1">
              <from>
                <xdr:col>8</xdr:col>
                <xdr:colOff>50800</xdr:colOff>
                <xdr:row>100</xdr:row>
                <xdr:rowOff>203200</xdr:rowOff>
              </from>
              <to>
                <xdr:col>8</xdr:col>
                <xdr:colOff>749300</xdr:colOff>
                <xdr:row>101</xdr:row>
                <xdr:rowOff>292100</xdr:rowOff>
              </to>
            </anchor>
          </objectPr>
        </oleObject>
      </mc:Choice>
      <mc:Fallback>
        <oleObject progId="Acrobat Document" dvAspect="DVASPECT_ICON" shapeId="1060" r:id="rId54"/>
      </mc:Fallback>
    </mc:AlternateContent>
    <mc:AlternateContent xmlns:mc="http://schemas.openxmlformats.org/markup-compatibility/2006">
      <mc:Choice Requires="x14">
        <oleObject progId="Acrobat Document" dvAspect="DVASPECT_ICON" shapeId="1061" r:id="rId56">
          <objectPr defaultSize="0" autoPict="0" r:id="rId57">
            <anchor moveWithCells="1">
              <from>
                <xdr:col>8</xdr:col>
                <xdr:colOff>114300</xdr:colOff>
                <xdr:row>103</xdr:row>
                <xdr:rowOff>114300</xdr:rowOff>
              </from>
              <to>
                <xdr:col>8</xdr:col>
                <xdr:colOff>711200</xdr:colOff>
                <xdr:row>104</xdr:row>
                <xdr:rowOff>419100</xdr:rowOff>
              </to>
            </anchor>
          </objectPr>
        </oleObject>
      </mc:Choice>
      <mc:Fallback>
        <oleObject progId="Acrobat Document" dvAspect="DVASPECT_ICON" shapeId="1061" r:id="rId56"/>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tabSelected="1" topLeftCell="A17" zoomScale="99" zoomScaleNormal="99" workbookViewId="0">
      <pane xSplit="4" topLeftCell="E1" activePane="topRight" state="frozen"/>
      <selection activeCell="A10" sqref="A10"/>
      <selection pane="topRight" activeCell="S31" sqref="S31"/>
    </sheetView>
  </sheetViews>
  <sheetFormatPr defaultColWidth="8.81640625" defaultRowHeight="14.5" x14ac:dyDescent="0.35"/>
  <cols>
    <col min="1" max="1" width="12.7265625" style="30" customWidth="1"/>
    <col min="2" max="2" width="5.1796875" style="6" customWidth="1"/>
    <col min="3" max="3" width="7.36328125" style="30" customWidth="1"/>
    <col min="4" max="4" width="29.6328125" style="30" customWidth="1"/>
    <col min="5" max="5" width="12.1796875" customWidth="1"/>
    <col min="6" max="6" width="15.453125" customWidth="1"/>
    <col min="7" max="7" width="20.36328125" customWidth="1"/>
    <col min="8" max="8" width="25.6328125" customWidth="1"/>
    <col min="9" max="9" width="12.81640625" customWidth="1"/>
    <col min="10" max="10" width="14" customWidth="1"/>
    <col min="11" max="11" width="13.453125" style="44" customWidth="1"/>
    <col min="12" max="13" width="12.36328125" style="44" customWidth="1"/>
    <col min="14" max="14" width="1.1796875" customWidth="1"/>
    <col min="15" max="15" width="18.1796875" customWidth="1"/>
    <col min="16" max="16" width="18" customWidth="1"/>
    <col min="17" max="17" width="10.1796875" customWidth="1"/>
    <col min="18" max="18" width="9.81640625" bestFit="1" customWidth="1"/>
  </cols>
  <sheetData>
    <row r="1" spans="1:16" ht="21" x14ac:dyDescent="0.5">
      <c r="E1" s="214" t="s">
        <v>185</v>
      </c>
      <c r="F1" s="214"/>
      <c r="G1" s="214"/>
      <c r="H1" s="214"/>
    </row>
    <row r="2" spans="1:16" s="2" customFormat="1" ht="17.5" customHeight="1" x14ac:dyDescent="0.35">
      <c r="A2" s="38"/>
      <c r="B2" s="6"/>
      <c r="C2" s="30"/>
      <c r="D2" s="38"/>
      <c r="H2" s="12"/>
      <c r="K2" s="52"/>
      <c r="L2" s="52"/>
      <c r="M2" s="52"/>
    </row>
    <row r="3" spans="1:16" s="1" customFormat="1" ht="18" customHeight="1" x14ac:dyDescent="0.35">
      <c r="B3" s="34"/>
      <c r="D3" s="176" t="s">
        <v>168</v>
      </c>
      <c r="E3" s="175" t="s">
        <v>169</v>
      </c>
      <c r="F3" s="177" t="s">
        <v>186</v>
      </c>
      <c r="G3" s="176" t="s">
        <v>170</v>
      </c>
      <c r="J3" s="64"/>
      <c r="K3" s="65"/>
      <c r="L3" s="65"/>
      <c r="M3" s="65"/>
    </row>
    <row r="4" spans="1:16" x14ac:dyDescent="0.35">
      <c r="A4"/>
      <c r="C4"/>
      <c r="D4" s="50" t="s">
        <v>172</v>
      </c>
      <c r="E4" s="51">
        <f>K21</f>
        <v>80000</v>
      </c>
      <c r="F4" s="51">
        <f>E4-G4</f>
        <v>3809.5238095238165</v>
      </c>
      <c r="G4" s="61">
        <f>E4/105%</f>
        <v>76190.476190476184</v>
      </c>
      <c r="J4" s="46"/>
      <c r="K4" s="53"/>
      <c r="L4" s="53"/>
      <c r="M4" s="53"/>
    </row>
    <row r="5" spans="1:16" x14ac:dyDescent="0.35">
      <c r="A5"/>
      <c r="C5"/>
      <c r="D5" s="50" t="s">
        <v>173</v>
      </c>
      <c r="E5" s="51">
        <f>K28</f>
        <v>185000</v>
      </c>
      <c r="F5" s="51">
        <f>E5-G5</f>
        <v>8809.5238095238165</v>
      </c>
      <c r="G5" s="61">
        <f>E5/105%</f>
        <v>176190.47619047618</v>
      </c>
      <c r="J5" s="46"/>
      <c r="K5" s="53"/>
      <c r="L5" s="53"/>
      <c r="M5" s="53"/>
    </row>
    <row r="6" spans="1:16" x14ac:dyDescent="0.35">
      <c r="A6"/>
      <c r="C6"/>
      <c r="D6" s="50" t="s">
        <v>174</v>
      </c>
      <c r="E6" s="51">
        <f>K33</f>
        <v>100000</v>
      </c>
      <c r="F6" s="51">
        <f>E6-G6</f>
        <v>4761.9047619047633</v>
      </c>
      <c r="G6" s="61">
        <f>E6/105%</f>
        <v>95238.095238095237</v>
      </c>
      <c r="J6" s="46"/>
      <c r="K6" s="53"/>
      <c r="L6" s="53"/>
      <c r="M6" s="53"/>
    </row>
    <row r="7" spans="1:16" x14ac:dyDescent="0.35">
      <c r="A7"/>
      <c r="C7"/>
      <c r="D7" s="50" t="s">
        <v>177</v>
      </c>
      <c r="E7" s="51">
        <f>K37</f>
        <v>50000</v>
      </c>
      <c r="F7" s="51">
        <f>E7-G7</f>
        <v>2380.9523809523816</v>
      </c>
      <c r="G7" s="61">
        <f>E7/105%</f>
        <v>47619.047619047618</v>
      </c>
      <c r="J7" s="46"/>
      <c r="K7" s="53"/>
      <c r="L7" s="53"/>
      <c r="M7" s="53"/>
    </row>
    <row r="8" spans="1:16" s="83" customFormat="1" ht="18" customHeight="1" x14ac:dyDescent="0.35">
      <c r="B8" s="6"/>
      <c r="D8" s="84" t="s">
        <v>178</v>
      </c>
      <c r="E8" s="85">
        <f>SUM(E4:E7)</f>
        <v>415000</v>
      </c>
      <c r="F8" s="85">
        <f>SUM(F4:F7)</f>
        <v>19761.904761904778</v>
      </c>
      <c r="G8" s="85">
        <f>SUM(G4:G7)</f>
        <v>395238.09523809521</v>
      </c>
      <c r="J8" s="32"/>
      <c r="K8" s="86"/>
      <c r="L8" s="86"/>
      <c r="M8" s="86"/>
    </row>
    <row r="9" spans="1:16" s="83" customFormat="1" ht="18" hidden="1" customHeight="1" x14ac:dyDescent="0.35">
      <c r="A9" s="83" t="s">
        <v>11</v>
      </c>
      <c r="B9" s="6" t="s">
        <v>12</v>
      </c>
      <c r="D9" s="30" t="s">
        <v>208</v>
      </c>
      <c r="E9" s="83" t="s">
        <v>209</v>
      </c>
      <c r="H9" s="164"/>
      <c r="I9" s="165"/>
      <c r="J9" s="32"/>
      <c r="K9" s="86"/>
      <c r="L9" s="86"/>
      <c r="M9" s="86"/>
    </row>
    <row r="10" spans="1:16" ht="14.5" customHeight="1" x14ac:dyDescent="0.35"/>
    <row r="11" spans="1:16" x14ac:dyDescent="0.35">
      <c r="D11" s="163"/>
      <c r="H11" s="13"/>
    </row>
    <row r="12" spans="1:16" ht="59.5" customHeight="1" x14ac:dyDescent="0.35">
      <c r="A12" s="39"/>
      <c r="B12" s="192" t="s">
        <v>166</v>
      </c>
      <c r="C12" s="193" t="s">
        <v>0</v>
      </c>
      <c r="D12" s="244" t="s">
        <v>18</v>
      </c>
      <c r="E12" s="195" t="s">
        <v>14</v>
      </c>
      <c r="F12" s="192" t="s">
        <v>15</v>
      </c>
      <c r="G12" s="192" t="s">
        <v>16</v>
      </c>
      <c r="H12" s="195" t="s">
        <v>17</v>
      </c>
      <c r="I12" s="192" t="s">
        <v>20</v>
      </c>
      <c r="J12" s="192" t="s">
        <v>21</v>
      </c>
      <c r="K12" s="200" t="s">
        <v>238</v>
      </c>
      <c r="L12" s="202" t="s">
        <v>180</v>
      </c>
      <c r="M12" s="202" t="s">
        <v>239</v>
      </c>
      <c r="N12" s="178"/>
      <c r="O12" s="243" t="s">
        <v>212</v>
      </c>
      <c r="P12" s="243" t="s">
        <v>213</v>
      </c>
    </row>
    <row r="13" spans="1:16" s="2" customFormat="1" ht="71" customHeight="1" x14ac:dyDescent="0.35">
      <c r="A13" s="48"/>
      <c r="B13" s="192"/>
      <c r="C13" s="194"/>
      <c r="D13" s="244"/>
      <c r="E13" s="196"/>
      <c r="F13" s="192"/>
      <c r="G13" s="192"/>
      <c r="H13" s="196"/>
      <c r="I13" s="192"/>
      <c r="J13" s="192"/>
      <c r="K13" s="200"/>
      <c r="L13" s="203"/>
      <c r="M13" s="203"/>
      <c r="N13" s="179"/>
      <c r="O13" s="243"/>
      <c r="P13" s="243"/>
    </row>
    <row r="14" spans="1:16" ht="15" customHeight="1" x14ac:dyDescent="0.35">
      <c r="A14" s="49"/>
      <c r="B14" s="25"/>
      <c r="C14" s="40"/>
      <c r="D14" s="40"/>
      <c r="E14" s="26"/>
      <c r="F14" s="26"/>
      <c r="G14" s="26"/>
      <c r="H14" s="26"/>
      <c r="I14" s="26"/>
      <c r="J14" s="27"/>
      <c r="K14" s="54"/>
      <c r="L14" s="54"/>
      <c r="M14" s="54"/>
      <c r="N14" s="178"/>
      <c r="O14" s="184"/>
      <c r="P14" s="184"/>
    </row>
    <row r="15" spans="1:16" ht="20" customHeight="1" x14ac:dyDescent="0.35">
      <c r="A15" s="31"/>
      <c r="D15" s="30" t="s">
        <v>165</v>
      </c>
      <c r="N15" s="178"/>
      <c r="O15" s="73"/>
      <c r="P15" s="73"/>
    </row>
    <row r="16" spans="1:16" ht="20" customHeight="1" x14ac:dyDescent="0.35">
      <c r="A16" s="41"/>
      <c r="B16" s="28"/>
      <c r="C16" s="41"/>
      <c r="D16" s="41"/>
      <c r="E16" s="29"/>
      <c r="F16" s="29"/>
      <c r="G16" s="29"/>
      <c r="H16" s="29"/>
      <c r="I16" s="29"/>
      <c r="J16" s="29"/>
      <c r="K16" s="43"/>
      <c r="L16" s="43"/>
      <c r="M16" s="43"/>
      <c r="N16" s="178"/>
      <c r="O16" s="133"/>
      <c r="P16" s="133"/>
    </row>
    <row r="17" spans="1:19" ht="20" customHeight="1" x14ac:dyDescent="0.35">
      <c r="A17" s="32" t="s">
        <v>39</v>
      </c>
      <c r="N17" s="178"/>
      <c r="O17" s="73"/>
      <c r="P17" s="73"/>
    </row>
    <row r="18" spans="1:19" s="1" customFormat="1" ht="5" customHeight="1" x14ac:dyDescent="0.35">
      <c r="A18" s="96"/>
      <c r="B18" s="96"/>
      <c r="C18" s="96"/>
      <c r="D18" s="97"/>
      <c r="E18" s="96"/>
      <c r="F18" s="96"/>
      <c r="G18" s="98"/>
      <c r="H18" s="98"/>
      <c r="I18" s="96"/>
      <c r="J18" s="96"/>
      <c r="K18" s="99"/>
      <c r="L18" s="99"/>
      <c r="M18" s="99"/>
      <c r="N18" s="180"/>
      <c r="O18" s="185"/>
      <c r="P18" s="185"/>
    </row>
    <row r="19" spans="1:19" s="251" customFormat="1" ht="60" customHeight="1" x14ac:dyDescent="0.35">
      <c r="A19" s="245">
        <v>1</v>
      </c>
      <c r="B19" s="246">
        <v>2</v>
      </c>
      <c r="C19" s="246">
        <v>3.3</v>
      </c>
      <c r="D19" s="245" t="s">
        <v>129</v>
      </c>
      <c r="E19" s="246" t="s">
        <v>44</v>
      </c>
      <c r="F19" s="246" t="s">
        <v>130</v>
      </c>
      <c r="G19" s="245" t="s">
        <v>131</v>
      </c>
      <c r="H19" s="245" t="s">
        <v>132</v>
      </c>
      <c r="I19" s="247" t="s">
        <v>210</v>
      </c>
      <c r="J19" s="248" t="s">
        <v>211</v>
      </c>
      <c r="K19" s="249">
        <v>40000</v>
      </c>
      <c r="L19" s="250">
        <f>K19-M19</f>
        <v>1904.7619047619082</v>
      </c>
      <c r="M19" s="250">
        <f>K19/105%</f>
        <v>38095.238095238092</v>
      </c>
      <c r="O19" s="252" t="s">
        <v>214</v>
      </c>
      <c r="P19" s="252" t="s">
        <v>215</v>
      </c>
      <c r="R19" s="253"/>
      <c r="S19" s="253"/>
    </row>
    <row r="20" spans="1:19" s="251" customFormat="1" ht="60" customHeight="1" x14ac:dyDescent="0.35">
      <c r="A20" s="245">
        <v>2</v>
      </c>
      <c r="B20" s="246">
        <v>3</v>
      </c>
      <c r="C20" s="246">
        <v>3.2</v>
      </c>
      <c r="D20" s="245" t="s">
        <v>141</v>
      </c>
      <c r="E20" s="246" t="s">
        <v>135</v>
      </c>
      <c r="F20" s="245" t="s">
        <v>229</v>
      </c>
      <c r="G20" s="245" t="s">
        <v>144</v>
      </c>
      <c r="H20" s="245" t="s">
        <v>145</v>
      </c>
      <c r="I20" s="246" t="s">
        <v>105</v>
      </c>
      <c r="J20" s="246" t="s">
        <v>105</v>
      </c>
      <c r="K20" s="254">
        <f>40000</f>
        <v>40000</v>
      </c>
      <c r="L20" s="250">
        <f>K20-M20</f>
        <v>1904.7619047619082</v>
      </c>
      <c r="M20" s="250">
        <f>K20/105%</f>
        <v>38095.238095238092</v>
      </c>
      <c r="O20" s="255" t="s">
        <v>216</v>
      </c>
      <c r="P20" s="255" t="s">
        <v>217</v>
      </c>
    </row>
    <row r="21" spans="1:19" ht="20" customHeight="1" x14ac:dyDescent="0.35">
      <c r="A21" s="74"/>
      <c r="B21" s="75"/>
      <c r="C21" s="74"/>
      <c r="D21" s="74"/>
      <c r="E21" s="76"/>
      <c r="F21" s="76"/>
      <c r="G21" s="76"/>
      <c r="H21" s="76"/>
      <c r="I21" s="76"/>
      <c r="J21" s="77" t="s">
        <v>152</v>
      </c>
      <c r="K21" s="78">
        <f>SUM(K18:K20)</f>
        <v>80000</v>
      </c>
      <c r="L21" s="78">
        <f>SUM(L18:L20)</f>
        <v>3809.5238095238165</v>
      </c>
      <c r="M21" s="78">
        <f>SUM(M18:M20)</f>
        <v>76190.476190476184</v>
      </c>
      <c r="N21" s="178"/>
      <c r="O21" s="57"/>
      <c r="P21" s="57"/>
    </row>
    <row r="22" spans="1:19" x14ac:dyDescent="0.35">
      <c r="A22" s="166" t="s">
        <v>40</v>
      </c>
      <c r="B22" s="167"/>
      <c r="C22" s="168"/>
      <c r="D22" s="168"/>
      <c r="E22" s="169"/>
      <c r="F22" s="169"/>
      <c r="G22" s="169"/>
      <c r="H22" s="169"/>
      <c r="I22" s="169"/>
      <c r="J22" s="169"/>
      <c r="K22" s="170"/>
      <c r="L22" s="170"/>
      <c r="M22" s="171"/>
      <c r="N22" s="178"/>
      <c r="O22" s="183"/>
      <c r="P22" s="183"/>
    </row>
    <row r="23" spans="1:19" s="1" customFormat="1" ht="5" customHeight="1" x14ac:dyDescent="0.35">
      <c r="A23" s="96"/>
      <c r="B23" s="96"/>
      <c r="C23" s="96"/>
      <c r="D23" s="97"/>
      <c r="E23" s="96"/>
      <c r="F23" s="96"/>
      <c r="G23" s="98"/>
      <c r="H23" s="98"/>
      <c r="I23" s="96"/>
      <c r="J23" s="96"/>
      <c r="K23" s="99"/>
      <c r="L23" s="99"/>
      <c r="M23" s="99"/>
      <c r="N23" s="180"/>
      <c r="O23" s="101"/>
      <c r="P23" s="101"/>
    </row>
    <row r="24" spans="1:19" s="259" customFormat="1" ht="60" customHeight="1" x14ac:dyDescent="0.35">
      <c r="A24" s="248" t="s">
        <v>236</v>
      </c>
      <c r="B24" s="256">
        <v>1</v>
      </c>
      <c r="C24" s="257" t="s">
        <v>50</v>
      </c>
      <c r="D24" s="258" t="s">
        <v>49</v>
      </c>
      <c r="E24" s="257" t="s">
        <v>44</v>
      </c>
      <c r="F24" s="258" t="s">
        <v>51</v>
      </c>
      <c r="G24" s="245" t="s">
        <v>223</v>
      </c>
      <c r="H24" s="245" t="s">
        <v>225</v>
      </c>
      <c r="I24" s="245" t="s">
        <v>227</v>
      </c>
      <c r="J24" s="245" t="s">
        <v>227</v>
      </c>
      <c r="K24" s="250">
        <v>40000</v>
      </c>
      <c r="L24" s="250">
        <f>K24-M24</f>
        <v>1904.7619047619082</v>
      </c>
      <c r="M24" s="250">
        <f>K24/105%</f>
        <v>38095.238095238092</v>
      </c>
      <c r="O24" s="255" t="s">
        <v>219</v>
      </c>
      <c r="P24" s="255" t="s">
        <v>220</v>
      </c>
    </row>
    <row r="25" spans="1:19" s="259" customFormat="1" ht="60" customHeight="1" x14ac:dyDescent="0.35">
      <c r="A25" s="248" t="s">
        <v>237</v>
      </c>
      <c r="B25" s="260"/>
      <c r="C25" s="261"/>
      <c r="D25" s="262"/>
      <c r="E25" s="261"/>
      <c r="F25" s="262"/>
      <c r="G25" s="245" t="s">
        <v>224</v>
      </c>
      <c r="H25" s="263" t="s">
        <v>226</v>
      </c>
      <c r="I25" s="245" t="s">
        <v>227</v>
      </c>
      <c r="J25" s="245" t="s">
        <v>227</v>
      </c>
      <c r="K25" s="250">
        <v>40000</v>
      </c>
      <c r="L25" s="250">
        <f>K25-M25</f>
        <v>1904.7619047619082</v>
      </c>
      <c r="M25" s="250">
        <f>K25/105%</f>
        <v>38095.238095238092</v>
      </c>
      <c r="O25" s="255" t="s">
        <v>219</v>
      </c>
      <c r="P25" s="255" t="s">
        <v>220</v>
      </c>
    </row>
    <row r="26" spans="1:19" s="259" customFormat="1" ht="60" customHeight="1" x14ac:dyDescent="0.35">
      <c r="A26" s="245">
        <v>4</v>
      </c>
      <c r="B26" s="264">
        <v>2</v>
      </c>
      <c r="C26" s="264">
        <v>4.3</v>
      </c>
      <c r="D26" s="245" t="s">
        <v>57</v>
      </c>
      <c r="E26" s="264" t="s">
        <v>135</v>
      </c>
      <c r="F26" s="265" t="s">
        <v>120</v>
      </c>
      <c r="G26" s="245" t="s">
        <v>55</v>
      </c>
      <c r="H26" s="245" t="s">
        <v>235</v>
      </c>
      <c r="I26" s="245" t="s">
        <v>228</v>
      </c>
      <c r="J26" s="245" t="s">
        <v>228</v>
      </c>
      <c r="K26" s="250">
        <v>45000</v>
      </c>
      <c r="L26" s="250">
        <f>K26-M26</f>
        <v>2142.8571428571449</v>
      </c>
      <c r="M26" s="250">
        <f>K26/105%</f>
        <v>42857.142857142855</v>
      </c>
      <c r="O26" s="255" t="s">
        <v>216</v>
      </c>
      <c r="P26" s="255" t="s">
        <v>217</v>
      </c>
    </row>
    <row r="27" spans="1:19" s="259" customFormat="1" ht="60" customHeight="1" x14ac:dyDescent="0.35">
      <c r="A27" s="245">
        <v>5</v>
      </c>
      <c r="B27" s="264">
        <v>3</v>
      </c>
      <c r="C27" s="264">
        <v>4.4000000000000004</v>
      </c>
      <c r="D27" s="245" t="s">
        <v>71</v>
      </c>
      <c r="E27" s="264" t="s">
        <v>44</v>
      </c>
      <c r="F27" s="266" t="s">
        <v>72</v>
      </c>
      <c r="G27" s="245" t="s">
        <v>232</v>
      </c>
      <c r="H27" s="245" t="s">
        <v>233</v>
      </c>
      <c r="I27" s="245" t="s">
        <v>231</v>
      </c>
      <c r="J27" s="245" t="s">
        <v>231</v>
      </c>
      <c r="K27" s="250">
        <f>60000</f>
        <v>60000</v>
      </c>
      <c r="L27" s="250">
        <f>K27-M27</f>
        <v>2857.1428571428623</v>
      </c>
      <c r="M27" s="250">
        <f>K27/105%</f>
        <v>57142.857142857138</v>
      </c>
      <c r="O27" s="267" t="s">
        <v>234</v>
      </c>
      <c r="P27" s="267" t="s">
        <v>230</v>
      </c>
    </row>
    <row r="28" spans="1:19" ht="20" customHeight="1" x14ac:dyDescent="0.35">
      <c r="A28" s="55"/>
      <c r="B28" s="56"/>
      <c r="C28" s="55"/>
      <c r="D28" s="55"/>
      <c r="E28" s="57"/>
      <c r="F28" s="57"/>
      <c r="G28" s="57"/>
      <c r="H28" s="57"/>
      <c r="I28" s="57"/>
      <c r="J28" s="58" t="s">
        <v>151</v>
      </c>
      <c r="K28" s="59">
        <f>SUM(K24:K27)</f>
        <v>185000</v>
      </c>
      <c r="L28" s="59">
        <f>SUM(L24:L27)</f>
        <v>8809.5238095238237</v>
      </c>
      <c r="M28" s="59">
        <f>SUM(M24:M27)</f>
        <v>176190.47619047618</v>
      </c>
      <c r="N28" s="178"/>
      <c r="O28" s="271"/>
      <c r="P28" s="271"/>
    </row>
    <row r="29" spans="1:19" x14ac:dyDescent="0.35">
      <c r="A29" s="31" t="s">
        <v>41</v>
      </c>
      <c r="N29" s="178"/>
      <c r="O29" s="183"/>
      <c r="P29" s="183"/>
    </row>
    <row r="30" spans="1:19" s="1" customFormat="1" ht="5" customHeight="1" x14ac:dyDescent="0.35">
      <c r="A30" s="96"/>
      <c r="B30" s="96"/>
      <c r="C30" s="96"/>
      <c r="D30" s="97"/>
      <c r="E30" s="96"/>
      <c r="F30" s="96"/>
      <c r="G30" s="98"/>
      <c r="H30" s="98"/>
      <c r="I30" s="96"/>
      <c r="J30" s="96"/>
      <c r="K30" s="99"/>
      <c r="L30" s="99"/>
      <c r="M30" s="99"/>
      <c r="N30" s="180"/>
      <c r="O30" s="101"/>
      <c r="P30" s="101"/>
    </row>
    <row r="31" spans="1:19" s="259" customFormat="1" ht="60" customHeight="1" x14ac:dyDescent="0.35">
      <c r="A31" s="245">
        <v>6</v>
      </c>
      <c r="B31" s="264">
        <v>1</v>
      </c>
      <c r="C31" s="264">
        <v>5.2</v>
      </c>
      <c r="D31" s="245" t="s">
        <v>101</v>
      </c>
      <c r="E31" s="264" t="s">
        <v>44</v>
      </c>
      <c r="F31" s="245" t="s">
        <v>102</v>
      </c>
      <c r="G31" s="268" t="s">
        <v>103</v>
      </c>
      <c r="H31" s="245" t="s">
        <v>104</v>
      </c>
      <c r="I31" s="246" t="s">
        <v>218</v>
      </c>
      <c r="J31" s="246" t="s">
        <v>218</v>
      </c>
      <c r="K31" s="250">
        <v>50000</v>
      </c>
      <c r="L31" s="250">
        <f>K31-M31</f>
        <v>2380.9523809523816</v>
      </c>
      <c r="M31" s="250">
        <f>K31/105%</f>
        <v>47619.047619047618</v>
      </c>
      <c r="O31" s="255" t="s">
        <v>219</v>
      </c>
      <c r="P31" s="255" t="s">
        <v>220</v>
      </c>
    </row>
    <row r="32" spans="1:19" s="259" customFormat="1" ht="60" customHeight="1" x14ac:dyDescent="0.35">
      <c r="A32" s="245">
        <v>7</v>
      </c>
      <c r="B32" s="264">
        <v>2</v>
      </c>
      <c r="C32" s="264">
        <v>5.2</v>
      </c>
      <c r="D32" s="245" t="s">
        <v>106</v>
      </c>
      <c r="E32" s="264" t="s">
        <v>44</v>
      </c>
      <c r="F32" s="266" t="s">
        <v>107</v>
      </c>
      <c r="G32" s="266" t="s">
        <v>108</v>
      </c>
      <c r="H32" s="245" t="s">
        <v>109</v>
      </c>
      <c r="I32" s="247" t="s">
        <v>210</v>
      </c>
      <c r="J32" s="247" t="s">
        <v>210</v>
      </c>
      <c r="K32" s="250">
        <v>50000</v>
      </c>
      <c r="L32" s="250">
        <f>K32-M32</f>
        <v>2380.9523809523816</v>
      </c>
      <c r="M32" s="250">
        <f>K32/105%</f>
        <v>47619.047619047618</v>
      </c>
      <c r="O32" s="252" t="s">
        <v>214</v>
      </c>
      <c r="P32" s="252" t="s">
        <v>215</v>
      </c>
    </row>
    <row r="33" spans="1:16" ht="20" customHeight="1" x14ac:dyDescent="0.35">
      <c r="A33" s="74"/>
      <c r="B33" s="75"/>
      <c r="C33" s="74"/>
      <c r="D33" s="74"/>
      <c r="E33" s="76"/>
      <c r="F33" s="76"/>
      <c r="G33" s="76"/>
      <c r="H33" s="76"/>
      <c r="I33" s="76"/>
      <c r="J33" s="77" t="s">
        <v>153</v>
      </c>
      <c r="K33" s="78">
        <f>SUM(K31:K32)</f>
        <v>100000</v>
      </c>
      <c r="L33" s="78">
        <f>SUM(L31:L32)</f>
        <v>4761.9047619047633</v>
      </c>
      <c r="M33" s="78">
        <f>SUM(M31:M32)</f>
        <v>95238.095238095237</v>
      </c>
      <c r="N33" s="178"/>
      <c r="O33" s="57"/>
      <c r="P33" s="57"/>
    </row>
    <row r="34" spans="1:16" x14ac:dyDescent="0.35">
      <c r="A34" s="166" t="s">
        <v>42</v>
      </c>
      <c r="B34" s="167"/>
      <c r="C34" s="168"/>
      <c r="D34" s="168"/>
      <c r="E34" s="169"/>
      <c r="F34" s="169"/>
      <c r="G34" s="169"/>
      <c r="H34" s="169"/>
      <c r="I34" s="169"/>
      <c r="J34" s="169"/>
      <c r="K34" s="170"/>
      <c r="L34" s="170"/>
      <c r="M34" s="170"/>
      <c r="N34" s="178"/>
      <c r="O34" s="183"/>
      <c r="P34" s="183"/>
    </row>
    <row r="35" spans="1:16" s="35" customFormat="1" ht="5" customHeight="1" x14ac:dyDescent="0.35">
      <c r="A35" s="102"/>
      <c r="B35" s="102"/>
      <c r="C35" s="102"/>
      <c r="D35" s="98"/>
      <c r="E35" s="102"/>
      <c r="F35" s="98"/>
      <c r="G35" s="110"/>
      <c r="H35" s="98"/>
      <c r="I35" s="102"/>
      <c r="J35" s="102"/>
      <c r="K35" s="172"/>
      <c r="L35" s="173"/>
      <c r="M35" s="174"/>
      <c r="N35" s="181"/>
      <c r="O35" s="106"/>
      <c r="P35" s="106"/>
    </row>
    <row r="36" spans="1:16" s="251" customFormat="1" ht="68" customHeight="1" x14ac:dyDescent="0.35">
      <c r="A36" s="245">
        <v>8</v>
      </c>
      <c r="B36" s="246">
        <v>1</v>
      </c>
      <c r="C36" s="264" t="s">
        <v>42</v>
      </c>
      <c r="D36" s="269" t="s">
        <v>154</v>
      </c>
      <c r="E36" s="246" t="s">
        <v>44</v>
      </c>
      <c r="F36" s="245" t="s">
        <v>155</v>
      </c>
      <c r="G36" s="245" t="s">
        <v>156</v>
      </c>
      <c r="H36" s="245" t="s">
        <v>157</v>
      </c>
      <c r="I36" s="246" t="s">
        <v>221</v>
      </c>
      <c r="J36" s="246" t="s">
        <v>221</v>
      </c>
      <c r="K36" s="254">
        <f>50000</f>
        <v>50000</v>
      </c>
      <c r="L36" s="254">
        <f>K36-M36</f>
        <v>2380.9523809523816</v>
      </c>
      <c r="M36" s="254">
        <f>K36/105%</f>
        <v>47619.047619047618</v>
      </c>
      <c r="O36" s="248" t="s">
        <v>222</v>
      </c>
      <c r="P36" s="270" t="s">
        <v>219</v>
      </c>
    </row>
    <row r="37" spans="1:16" x14ac:dyDescent="0.35">
      <c r="A37" s="74"/>
      <c r="B37" s="75"/>
      <c r="C37" s="74"/>
      <c r="D37" s="74"/>
      <c r="E37" s="76"/>
      <c r="F37" s="76"/>
      <c r="G37" s="76"/>
      <c r="H37" s="76"/>
      <c r="I37" s="76"/>
      <c r="J37" s="77" t="s">
        <v>164</v>
      </c>
      <c r="K37" s="78">
        <f>SUM(K36:K36)</f>
        <v>50000</v>
      </c>
      <c r="L37" s="78">
        <f>SUM(L36:L36)</f>
        <v>2380.9523809523816</v>
      </c>
      <c r="M37" s="78">
        <f>SUM(M36:M36)</f>
        <v>47619.047619047618</v>
      </c>
      <c r="N37" s="178"/>
      <c r="O37" s="57"/>
      <c r="P37" s="57"/>
    </row>
    <row r="38" spans="1:16" s="73" customFormat="1" x14ac:dyDescent="0.35">
      <c r="A38" s="42"/>
      <c r="B38" s="33"/>
      <c r="C38" s="42"/>
      <c r="D38" s="42"/>
      <c r="E38" s="19"/>
      <c r="F38" s="19"/>
      <c r="G38" s="19"/>
      <c r="H38" s="19"/>
      <c r="I38" s="215" t="s">
        <v>167</v>
      </c>
      <c r="J38" s="215"/>
      <c r="K38" s="107">
        <f>K21+K28+K33+K37</f>
        <v>415000</v>
      </c>
      <c r="L38" s="107">
        <f>L21+L28+L33+L37</f>
        <v>19761.904761904785</v>
      </c>
      <c r="M38" s="107">
        <f>M21+M28+M33+M37</f>
        <v>395238.09523809521</v>
      </c>
      <c r="N38" s="182"/>
      <c r="O38" s="19"/>
      <c r="P38" s="19"/>
    </row>
    <row r="39" spans="1:16" x14ac:dyDescent="0.35">
      <c r="I39" s="46"/>
      <c r="J39" s="46"/>
      <c r="K39" s="53"/>
      <c r="L39" s="53"/>
      <c r="M39" s="53"/>
    </row>
  </sheetData>
  <mergeCells count="21">
    <mergeCell ref="C24:C25"/>
    <mergeCell ref="D24:D25"/>
    <mergeCell ref="E24:E25"/>
    <mergeCell ref="F24:F25"/>
    <mergeCell ref="B24:B25"/>
    <mergeCell ref="I38:J38"/>
    <mergeCell ref="E1:H1"/>
    <mergeCell ref="G12:G13"/>
    <mergeCell ref="H12:H13"/>
    <mergeCell ref="I12:I13"/>
    <mergeCell ref="J12:J13"/>
    <mergeCell ref="O12:O13"/>
    <mergeCell ref="P12:P13"/>
    <mergeCell ref="B12:B13"/>
    <mergeCell ref="C12:C13"/>
    <mergeCell ref="D12:D13"/>
    <mergeCell ref="E12:E13"/>
    <mergeCell ref="F12:F13"/>
    <mergeCell ref="K12:K13"/>
    <mergeCell ref="L12:L13"/>
    <mergeCell ref="M12:M13"/>
  </mergeCells>
  <pageMargins left="0.7" right="0.7" top="0.75" bottom="0.75" header="0.3" footer="0.3"/>
  <pageSetup paperSize="9" scale="3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Criteria_IF2020</vt:lpstr>
      <vt:lpstr>Technical_screening_criteria</vt:lpstr>
      <vt:lpstr>Technical_evluation_IF2020</vt:lpstr>
      <vt:lpstr>final_allocation_IF2020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Neena</dc:creator>
  <cp:lastModifiedBy>Neena</cp:lastModifiedBy>
  <cp:lastPrinted>2020-02-13T08:03:52Z</cp:lastPrinted>
  <dcterms:created xsi:type="dcterms:W3CDTF">2019-10-31T05:55:05Z</dcterms:created>
  <dcterms:modified xsi:type="dcterms:W3CDTF">2021-07-28T07:17:54Z</dcterms:modified>
</cp:coreProperties>
</file>